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2"/>
  </bookViews>
  <sheets>
    <sheet name="Sheet1" sheetId="1" r:id="rId1"/>
    <sheet name="1999-00 Q" sheetId="2" r:id="rId2"/>
    <sheet name="1999-00 A" sheetId="3" r:id="rId3"/>
    <sheet name="1993-94 Q" sheetId="4" r:id="rId4"/>
    <sheet name="1993-94 A" sheetId="5" r:id="rId5"/>
  </sheets>
  <definedNames>
    <definedName name="_xlnm.Print_Area" localSheetId="3">'1993-94 Q'!$A$71:$R$71</definedName>
    <definedName name="_xlnm.Print_Area" localSheetId="1">'1999-00 Q'!$A$2:$AV$88</definedName>
    <definedName name="_xlnm.Print_Titles" localSheetId="1">'1999-00 Q'!$A:$C</definedName>
  </definedNames>
  <calcPr fullCalcOnLoad="1"/>
</workbook>
</file>

<file path=xl/sharedStrings.xml><?xml version="1.0" encoding="utf-8"?>
<sst xmlns="http://schemas.openxmlformats.org/spreadsheetml/2006/main" count="444" uniqueCount="117">
  <si>
    <t>2004-05</t>
  </si>
  <si>
    <t>Annual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</si>
  <si>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</si>
  <si>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</si>
  <si>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</si>
  <si>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</si>
  <si>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</si>
  <si>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</si>
  <si>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</si>
  <si>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</si>
  <si>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Q4</t>
  </si>
  <si>
    <t>Q3</t>
  </si>
  <si>
    <t>Q2</t>
  </si>
  <si>
    <t>Q1</t>
  </si>
  <si>
    <t xml:space="preserve">Total </t>
  </si>
  <si>
    <t xml:space="preserve">Q4 </t>
  </si>
  <si>
    <t>Total</t>
  </si>
  <si>
    <t>(1)</t>
  </si>
  <si>
    <t>At 1993-94 Prices</t>
  </si>
  <si>
    <t>Part A: Quarterly Share in Annual Total GDP (Rs. crore)</t>
  </si>
  <si>
    <t>1. Agriculture, forestry &amp; fishing</t>
  </si>
  <si>
    <t>2. Mining &amp; quarrying</t>
  </si>
  <si>
    <t>3. Manufacturing</t>
  </si>
  <si>
    <t>4. Electricity, gas &amp; water supply</t>
  </si>
  <si>
    <t>5. Construction</t>
  </si>
  <si>
    <t>6. Trade, hotels, transport and</t>
  </si>
  <si>
    <t xml:space="preserve">    commerce</t>
  </si>
  <si>
    <t>7. Financing, insurance,real est. &amp;</t>
  </si>
  <si>
    <t xml:space="preserve">    business services.</t>
  </si>
  <si>
    <t>8. Community, social &amp; personal</t>
  </si>
  <si>
    <t xml:space="preserve">     services.</t>
  </si>
  <si>
    <t>GDP at factor cost</t>
  </si>
  <si>
    <t>Part B: Year-on-Year Growth Rates of GDP at Factor Cost at 1993-94 Prices (Per cent)</t>
  </si>
  <si>
    <t>6. Trade, hotels, transport &amp; comm.</t>
  </si>
  <si>
    <t>7. Financing, insurance,real est. &amp; business service</t>
  </si>
  <si>
    <t>At current prices</t>
  </si>
  <si>
    <t xml:space="preserve">    Commerce</t>
  </si>
  <si>
    <t>Part B: Year-on-Year Growth Rates of GDP at Factor Cost at current Prices (Per cent)</t>
  </si>
  <si>
    <r>
      <t>Notes</t>
    </r>
    <r>
      <rPr>
        <sz val="10"/>
        <rFont val="Arial"/>
        <family val="2"/>
      </rPr>
      <t xml:space="preserve"> : (i) Figures in brackets are percentages to annual totals.  Quarterly estimates were started with 1996-97.                                               </t>
    </r>
  </si>
  <si>
    <t xml:space="preserve">               (ii)  Annual total is the arithmetic total of the respective four quarters and differs from the annual GDP figures given by the CSO independently and reproduced in Table 2.</t>
  </si>
  <si>
    <t>(Rs.crore)</t>
  </si>
  <si>
    <t>-</t>
  </si>
  <si>
    <t>INDUSTRY</t>
  </si>
  <si>
    <t>1999-2000</t>
  </si>
  <si>
    <t xml:space="preserve"> 1997-98</t>
  </si>
  <si>
    <t xml:space="preserve"> 1996-97</t>
  </si>
  <si>
    <t xml:space="preserve"> 1995-96</t>
  </si>
  <si>
    <t xml:space="preserve"> 1994-95</t>
  </si>
  <si>
    <t xml:space="preserve"> 1993-94</t>
  </si>
  <si>
    <t>1992-93</t>
  </si>
  <si>
    <t>1991-92</t>
  </si>
  <si>
    <t>1990-91</t>
  </si>
  <si>
    <t>(A E)</t>
  </si>
  <si>
    <t>(Q E)</t>
  </si>
  <si>
    <t>----------------------</t>
  </si>
  <si>
    <t>---------------------</t>
  </si>
  <si>
    <t>At 1993-94 prices</t>
  </si>
  <si>
    <t>Agriculture, forestry</t>
  </si>
  <si>
    <t xml:space="preserve">  and  fishing</t>
  </si>
  <si>
    <t>Mining &amp; quarrying</t>
  </si>
  <si>
    <t>Manufacturing</t>
  </si>
  <si>
    <t>Electricity, gas</t>
  </si>
  <si>
    <t xml:space="preserve">  and  water supply</t>
  </si>
  <si>
    <t> Construction</t>
  </si>
  <si>
    <t xml:space="preserve">Trade, hotels, transport </t>
  </si>
  <si>
    <t xml:space="preserve">  and communication</t>
  </si>
  <si>
    <t xml:space="preserve">Financing, insurance,  real </t>
  </si>
  <si>
    <t xml:space="preserve">  estate &amp;  business services</t>
  </si>
  <si>
    <t>Community, social</t>
  </si>
  <si>
    <t xml:space="preserve">  and  personal services</t>
  </si>
  <si>
    <t>Construction</t>
  </si>
  <si>
    <t>AE : Advance Estimates                        QE : Quick Estimates               RE : Revised Estimates</t>
  </si>
  <si>
    <r>
      <t>Notes</t>
    </r>
    <r>
      <rPr>
        <sz val="10"/>
        <rFont val="Arial"/>
        <family val="0"/>
      </rPr>
      <t xml:space="preserve"> : Figures in the bracket are percentage variations over the previous year's latest estimates.</t>
    </r>
  </si>
  <si>
    <r>
      <t>Source</t>
    </r>
    <r>
      <rPr>
        <sz val="10"/>
        <rFont val="Arial"/>
        <family val="2"/>
      </rPr>
      <t xml:space="preserve">: CSO's press note dated March 31,2005 on the </t>
    </r>
    <r>
      <rPr>
        <i/>
        <sz val="10"/>
        <rFont val="Arial"/>
        <family val="2"/>
      </rPr>
      <t>Revised Estimates of National Income, 2003-04</t>
    </r>
    <r>
      <rPr>
        <sz val="10"/>
        <rFont val="Arial"/>
        <family val="2"/>
      </rPr>
      <t xml:space="preserve">, earlier press releases and </t>
    </r>
    <r>
      <rPr>
        <i/>
        <sz val="10"/>
        <rFont val="Arial"/>
        <family val="2"/>
      </rPr>
      <t>National Accounts Statistics, 2004</t>
    </r>
    <r>
      <rPr>
        <sz val="10"/>
        <rFont val="Arial"/>
        <family val="2"/>
      </rPr>
      <t xml:space="preserve"> and earlier issues</t>
    </r>
  </si>
  <si>
    <t>(R E)</t>
  </si>
  <si>
    <t>2005-06</t>
  </si>
  <si>
    <r>
      <t>Source</t>
    </r>
    <r>
      <rPr>
        <sz val="10"/>
        <rFont val="Arial"/>
        <family val="2"/>
      </rPr>
      <t xml:space="preserve">: CSO's press note dated September 30,2005 on the </t>
    </r>
    <r>
      <rPr>
        <i/>
        <sz val="10"/>
        <rFont val="Arial"/>
        <family val="2"/>
      </rPr>
      <t xml:space="preserve">Quarterly Estimates of Gross Domestic Product </t>
    </r>
    <r>
      <rPr>
        <sz val="10"/>
        <rFont val="Arial"/>
        <family val="2"/>
      </rPr>
      <t xml:space="preserve">and earlier press releases and </t>
    </r>
    <r>
      <rPr>
        <i/>
        <sz val="10"/>
        <rFont val="Arial"/>
        <family val="2"/>
      </rPr>
      <t>National Accounts Statistics</t>
    </r>
    <r>
      <rPr>
        <sz val="10"/>
        <rFont val="Arial"/>
        <family val="2"/>
      </rPr>
      <t>, various issues.</t>
    </r>
  </si>
  <si>
    <t>At 1999-2000 Prices</t>
  </si>
  <si>
    <t>Agriculture,Forestry and Fishing</t>
  </si>
  <si>
    <t>Mining and Quarrying</t>
  </si>
  <si>
    <t>At Current Prices</t>
  </si>
  <si>
    <t>(QE)</t>
  </si>
  <si>
    <t>Industry</t>
  </si>
  <si>
    <t>Services</t>
  </si>
  <si>
    <t>Water Supply</t>
  </si>
  <si>
    <t xml:space="preserve">Electricity,Gas and </t>
  </si>
  <si>
    <t>Storage, etc.</t>
  </si>
  <si>
    <t>Trade,Hotels and Transport,</t>
  </si>
  <si>
    <t>Business Services</t>
  </si>
  <si>
    <t xml:space="preserve">Financing,Insurance,Real Estate &amp; </t>
  </si>
  <si>
    <t xml:space="preserve">Community,Social and Personal </t>
  </si>
  <si>
    <t>Gross Domestic Product at Factor Cost</t>
  </si>
  <si>
    <t>Table 1A : India's GDP Estimates At Factor Cost by Economic Activity, Annual Series: New Series (1999-2000)</t>
  </si>
  <si>
    <r>
      <t>Table 2 : India's Quarterly GDP Estimates From 1996-97 to 2005-06   (</t>
    </r>
    <r>
      <rPr>
        <sz val="10"/>
        <color indexed="12"/>
        <rFont val="Arial"/>
        <family val="2"/>
      </rPr>
      <t xml:space="preserve">1993-94 Series) </t>
    </r>
  </si>
  <si>
    <t xml:space="preserve">Table 2A : India's GDP Estimates At Factor Cost by Economic Activity, Annual Series: 1990-91 to 2004-05   (1993-94 Series) </t>
  </si>
  <si>
    <t>Notes:</t>
  </si>
  <si>
    <t xml:space="preserve"> (i) Figures in brackets are percentages to annual totals.  Quarterly estimates were started with 1996-97.                                               </t>
  </si>
  <si>
    <t>Source:</t>
  </si>
  <si>
    <t>www.mospi.gov.in</t>
  </si>
  <si>
    <t>2006-07</t>
  </si>
  <si>
    <t xml:space="preserve">Table 2 : India's Quarterly GDP Estimates From 1996-97 to 2005-06   (1993-94 Series) </t>
  </si>
  <si>
    <t>Agriculture, forestry &amp; fishing</t>
  </si>
  <si>
    <t>Electricity, gas &amp; water supply</t>
  </si>
  <si>
    <t>Trade, hotels, transport and</t>
  </si>
  <si>
    <t xml:space="preserve">    communication</t>
  </si>
  <si>
    <t>Financing, insurance,real est. &amp;</t>
  </si>
  <si>
    <t>Community, social &amp; personal</t>
  </si>
  <si>
    <t>Part B: Year-on-Year Growth Rates of GDP at Factor Cost at 1999-00 Prices (Per cent)</t>
  </si>
  <si>
    <t>Trade, hotels, transport &amp; communication</t>
  </si>
  <si>
    <t>Financing, insurance,real est. &amp; business service</t>
  </si>
  <si>
    <t>Trade, hotels, transport &amp; communication.</t>
  </si>
  <si>
    <t>2007-08</t>
  </si>
  <si>
    <t>Table 1 : India's Quarterly GDP Estimates From 1999-00 to 2007-08 (1999-2000 Series)</t>
  </si>
  <si>
    <t>(RE)</t>
  </si>
  <si>
    <t>(ii) Annual total is the arithmetic total of the respective four quarters and differs from the annual GDP figures given by the CSO independently and reproduced in annual series.</t>
  </si>
  <si>
    <t>(Rs. Crore)</t>
  </si>
  <si>
    <r>
      <t>Source</t>
    </r>
    <r>
      <rPr>
        <sz val="10"/>
        <rFont val="Arial"/>
        <family val="2"/>
      </rPr>
      <t>: CSO's press note.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</si>
</sst>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0\)"/>
    <numFmt numFmtId="173" formatCode="\(0.0\)"/>
    <numFmt numFmtId="174" formatCode="0.0"/>
    <numFmt numFmtId="175" formatCode="\(0.0\);\(\-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35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i/>
      <sz val="12"/>
      <color indexed="8"/>
      <name val="Arial"/>
      <family val="2"/>
    </font>
    <font>
      <b/>
      <sz val="12"/>
      <color indexed="8"/>
      <name val="Arial MT"/>
      <family val="0"/>
    </font>
    <font>
      <i/>
      <sz val="12"/>
      <name val="Arial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Arial MT"/>
      <family val="0"/>
    </font>
    <font>
      <b/>
      <sz val="10"/>
      <color indexed="60"/>
      <name val="Arial"/>
      <family val="2"/>
    </font>
    <font>
      <b/>
      <sz val="10"/>
      <color indexed="12"/>
      <name val="Arial MT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 quotePrefix="1">
      <alignment/>
    </xf>
    <xf numFmtId="0" fontId="4" fillId="0" borderId="1" xfId="0" applyFont="1" applyBorder="1" applyAlignment="1" quotePrefix="1">
      <alignment horizontal="centerContinuous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4" fillId="0" borderId="1" xfId="0" applyFont="1" applyBorder="1" applyAlignment="1">
      <alignment horizontal="left"/>
    </xf>
    <xf numFmtId="172" fontId="4" fillId="0" borderId="1" xfId="0" applyNumberFormat="1" applyFont="1" applyBorder="1" applyAlignment="1" quotePrefix="1">
      <alignment horizontal="right"/>
    </xf>
    <xf numFmtId="172" fontId="4" fillId="0" borderId="3" xfId="0" applyNumberFormat="1" applyFont="1" applyFill="1" applyBorder="1" applyAlignment="1">
      <alignment horizontal="right"/>
    </xf>
    <xf numFmtId="172" fontId="0" fillId="0" borderId="1" xfId="0" applyNumberFormat="1" applyFont="1" applyBorder="1" applyAlignment="1" quotePrefix="1">
      <alignment horizontal="right"/>
    </xf>
    <xf numFmtId="172" fontId="4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173" fontId="4" fillId="0" borderId="0" xfId="0" applyNumberFormat="1" applyFont="1" applyAlignment="1" quotePrefix="1">
      <alignment horizontal="right"/>
    </xf>
    <xf numFmtId="173" fontId="0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/>
    </xf>
    <xf numFmtId="173" fontId="4" fillId="0" borderId="1" xfId="0" applyNumberFormat="1" applyFont="1" applyBorder="1" applyAlignment="1" quotePrefix="1">
      <alignment horizontal="right"/>
    </xf>
    <xf numFmtId="173" fontId="0" fillId="0" borderId="1" xfId="0" applyNumberFormat="1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 quotePrefix="1">
      <alignment horizontal="right"/>
    </xf>
    <xf numFmtId="173" fontId="4" fillId="0" borderId="0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 quotePrefix="1">
      <alignment horizontal="centerContinuous"/>
    </xf>
    <xf numFmtId="0" fontId="4" fillId="0" borderId="3" xfId="0" applyFont="1" applyBorder="1" applyAlignment="1" quotePrefix="1">
      <alignment horizontal="right"/>
    </xf>
    <xf numFmtId="0" fontId="4" fillId="0" borderId="3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174" fontId="4" fillId="0" borderId="3" xfId="0" applyNumberFormat="1" applyFont="1" applyBorder="1" applyAlignment="1">
      <alignment/>
    </xf>
    <xf numFmtId="174" fontId="4" fillId="0" borderId="3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Font="1" applyBorder="1" applyAlignment="1" quotePrefix="1">
      <alignment/>
    </xf>
    <xf numFmtId="2" fontId="4" fillId="0" borderId="1" xfId="0" applyNumberFormat="1" applyFont="1" applyBorder="1" applyAlignment="1">
      <alignment/>
    </xf>
    <xf numFmtId="173" fontId="4" fillId="0" borderId="1" xfId="0" applyNumberFormat="1" applyFont="1" applyBorder="1" applyAlignment="1" quotePrefix="1">
      <alignment horizontal="left"/>
    </xf>
    <xf numFmtId="173" fontId="4" fillId="0" borderId="3" xfId="0" applyNumberFormat="1" applyFont="1" applyBorder="1" applyAlignment="1" quotePrefix="1">
      <alignment horizontal="right"/>
    </xf>
    <xf numFmtId="174" fontId="4" fillId="0" borderId="3" xfId="0" applyNumberFormat="1" applyFont="1" applyBorder="1" applyAlignment="1" quotePrefix="1">
      <alignment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right"/>
    </xf>
    <xf numFmtId="174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Alignment="1">
      <alignment horizontal="fill"/>
    </xf>
    <xf numFmtId="0" fontId="8" fillId="0" borderId="0" xfId="0" applyNumberFormat="1" applyFont="1" applyAlignment="1">
      <alignment horizontal="fill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Alignment="1" quotePrefix="1">
      <alignment horizontal="fill"/>
    </xf>
    <xf numFmtId="0" fontId="0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9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left"/>
    </xf>
    <xf numFmtId="0" fontId="17" fillId="0" borderId="0" xfId="0" applyNumberFormat="1" applyFont="1" applyAlignment="1">
      <alignment/>
    </xf>
    <xf numFmtId="0" fontId="17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2" fontId="4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7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75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16" fillId="0" borderId="9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0" xfId="0" applyBorder="1" applyAlignment="1">
      <alignment/>
    </xf>
    <xf numFmtId="174" fontId="4" fillId="0" borderId="10" xfId="0" applyNumberFormat="1" applyFont="1" applyBorder="1" applyAlignment="1">
      <alignment/>
    </xf>
    <xf numFmtId="173" fontId="0" fillId="0" borderId="0" xfId="0" applyNumberFormat="1" applyFont="1" applyAlignment="1">
      <alignment horizontal="right"/>
    </xf>
    <xf numFmtId="0" fontId="21" fillId="0" borderId="1" xfId="20" applyFont="1" applyFill="1" applyBorder="1" applyAlignment="1">
      <alignment/>
    </xf>
    <xf numFmtId="0" fontId="4" fillId="0" borderId="0" xfId="0" applyFont="1" applyBorder="1" applyAlignment="1" quotePrefix="1">
      <alignment horizontal="centerContinuous"/>
    </xf>
    <xf numFmtId="0" fontId="15" fillId="0" borderId="0" xfId="0" applyNumberFormat="1" applyFont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4" fillId="0" borderId="0" xfId="20" applyBorder="1" applyAlignment="1">
      <alignment/>
    </xf>
    <xf numFmtId="0" fontId="14" fillId="0" borderId="0" xfId="2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7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174" fontId="1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left"/>
    </xf>
    <xf numFmtId="174" fontId="0" fillId="0" borderId="0" xfId="0" applyNumberFormat="1" applyBorder="1" applyAlignment="1">
      <alignment/>
    </xf>
    <xf numFmtId="174" fontId="1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5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6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4" fillId="0" borderId="0" xfId="2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73" fontId="1" fillId="0" borderId="7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173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19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72" fontId="4" fillId="0" borderId="16" xfId="0" applyNumberFormat="1" applyFont="1" applyBorder="1" applyAlignment="1" quotePrefix="1">
      <alignment horizontal="right"/>
    </xf>
    <xf numFmtId="172" fontId="4" fillId="0" borderId="17" xfId="0" applyNumberFormat="1" applyFont="1" applyBorder="1" applyAlignment="1" quotePrefix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4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1" fillId="0" borderId="24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21" xfId="0" applyNumberFormat="1" applyFont="1" applyBorder="1" applyAlignment="1">
      <alignment/>
    </xf>
    <xf numFmtId="173" fontId="1" fillId="0" borderId="26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174" fontId="1" fillId="0" borderId="22" xfId="0" applyNumberFormat="1" applyFont="1" applyBorder="1" applyAlignment="1">
      <alignment/>
    </xf>
    <xf numFmtId="174" fontId="1" fillId="0" borderId="23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73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0" fontId="18" fillId="0" borderId="22" xfId="0" applyFont="1" applyBorder="1" applyAlignment="1">
      <alignment horizontal="left"/>
    </xf>
    <xf numFmtId="174" fontId="4" fillId="0" borderId="20" xfId="0" applyNumberFormat="1" applyFont="1" applyBorder="1" applyAlignment="1">
      <alignment/>
    </xf>
    <xf numFmtId="174" fontId="4" fillId="0" borderId="21" xfId="0" applyNumberFormat="1" applyFont="1" applyBorder="1" applyAlignment="1">
      <alignment/>
    </xf>
    <xf numFmtId="174" fontId="4" fillId="0" borderId="24" xfId="0" applyNumberFormat="1" applyFont="1" applyBorder="1" applyAlignment="1">
      <alignment/>
    </xf>
    <xf numFmtId="174" fontId="4" fillId="0" borderId="25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ill="1" applyBorder="1" applyAlignment="1">
      <alignment/>
    </xf>
    <xf numFmtId="173" fontId="0" fillId="0" borderId="17" xfId="0" applyNumberFormat="1" applyBorder="1" applyAlignment="1">
      <alignment/>
    </xf>
    <xf numFmtId="174" fontId="5" fillId="0" borderId="22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21" xfId="0" applyNumberFormat="1" applyFont="1" applyBorder="1" applyAlignment="1">
      <alignment horizontal="right"/>
    </xf>
    <xf numFmtId="173" fontId="1" fillId="0" borderId="26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 horizontal="right"/>
    </xf>
    <xf numFmtId="173" fontId="1" fillId="0" borderId="2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08" t="s">
        <v>112</v>
      </c>
    </row>
    <row r="2" ht="12.75">
      <c r="A2" s="75"/>
    </row>
    <row r="3" ht="12.75">
      <c r="A3" s="174" t="s">
        <v>92</v>
      </c>
    </row>
    <row r="4" ht="12.75">
      <c r="A4" s="75"/>
    </row>
    <row r="5" ht="12.75">
      <c r="A5" s="173" t="s">
        <v>100</v>
      </c>
    </row>
    <row r="6" ht="12.75">
      <c r="A6" s="75"/>
    </row>
    <row r="7" ht="12.75">
      <c r="A7" s="174" t="s">
        <v>94</v>
      </c>
    </row>
    <row r="8" ht="12.75">
      <c r="A8" s="75"/>
    </row>
  </sheetData>
  <hyperlinks>
    <hyperlink ref="A1" location="'1999-00 Q'!A1" display="Table 1 : India's Quarterly GDP Estimates From 1999-00 to 2006-07 (1999-2000 Series)"/>
    <hyperlink ref="A3" location="'1999-00 A'!A1" display="Table 1A : India's GDP Estimates At Factor Cost by Economic Activity, Annual Series: New Series (1999-2000)"/>
    <hyperlink ref="A5" location="'1993-94 Q'!A1" display="Table 2 : India's Quarterly GDP Estimates From 1996-97 to 2005-06   (1993-94 Series) "/>
    <hyperlink ref="A7" location="'1993-94 A'!A1" display="Table 2A : India's GDP Estimates At Factor Cost by Economic Activity, Annual Series: 1990-91 to 2004-05   (1993-94 Series)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93"/>
  <sheetViews>
    <sheetView workbookViewId="0" topLeftCell="A79">
      <selection activeCell="D12" sqref="D1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0.57421875" style="0" customWidth="1"/>
    <col min="4" max="6" width="10.57421875" style="0" customWidth="1"/>
    <col min="7" max="7" width="8.8515625" style="0" customWidth="1"/>
    <col min="8" max="8" width="9.28125" style="0" customWidth="1"/>
    <col min="9" max="11" width="8.00390625" style="0" bestFit="1" customWidth="1"/>
    <col min="12" max="12" width="7.8515625" style="0" customWidth="1"/>
    <col min="13" max="13" width="7.7109375" style="0" customWidth="1"/>
    <col min="14" max="15" width="10.421875" style="0" customWidth="1"/>
    <col min="16" max="18" width="9.28125" style="0" bestFit="1" customWidth="1"/>
    <col min="19" max="19" width="9.8515625" style="0" bestFit="1" customWidth="1"/>
    <col min="20" max="23" width="9.28125" style="0" bestFit="1" customWidth="1"/>
    <col min="24" max="24" width="9.8515625" style="0" bestFit="1" customWidth="1"/>
    <col min="25" max="28" width="9.28125" style="0" bestFit="1" customWidth="1"/>
    <col min="29" max="29" width="9.8515625" style="0" bestFit="1" customWidth="1"/>
    <col min="30" max="31" width="9.28125" style="0" bestFit="1" customWidth="1"/>
    <col min="35" max="38" width="9.28125" style="0" bestFit="1" customWidth="1"/>
    <col min="39" max="39" width="9.8515625" style="0" bestFit="1" customWidth="1"/>
    <col min="40" max="43" width="9.28125" style="0" bestFit="1" customWidth="1"/>
    <col min="44" max="44" width="9.8515625" style="0" bestFit="1" customWidth="1"/>
    <col min="45" max="48" width="9.28125" style="0" bestFit="1" customWidth="1"/>
  </cols>
  <sheetData>
    <row r="2" spans="1:48" ht="15.75" customHeight="1">
      <c r="A2" s="296" t="s">
        <v>112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</row>
    <row r="3" spans="1:48" ht="12.75">
      <c r="A3" s="75"/>
      <c r="B3" s="75"/>
      <c r="C3" s="238"/>
      <c r="D3" s="303" t="s">
        <v>111</v>
      </c>
      <c r="E3" s="303"/>
      <c r="F3" s="303"/>
      <c r="G3" s="303"/>
      <c r="H3" s="303"/>
      <c r="I3" s="305" t="s">
        <v>99</v>
      </c>
      <c r="J3" s="306"/>
      <c r="K3" s="306"/>
      <c r="L3" s="306"/>
      <c r="M3" s="307"/>
      <c r="N3" s="304" t="s">
        <v>75</v>
      </c>
      <c r="O3" s="304"/>
      <c r="P3" s="304"/>
      <c r="Q3" s="304"/>
      <c r="R3" s="304"/>
      <c r="S3" s="305" t="s">
        <v>0</v>
      </c>
      <c r="T3" s="306"/>
      <c r="U3" s="306"/>
      <c r="V3" s="306"/>
      <c r="W3" s="307"/>
      <c r="X3" s="303" t="s">
        <v>2</v>
      </c>
      <c r="Y3" s="303"/>
      <c r="Z3" s="303"/>
      <c r="AA3" s="303"/>
      <c r="AB3" s="303"/>
      <c r="AC3" s="305" t="s">
        <v>3</v>
      </c>
      <c r="AD3" s="306"/>
      <c r="AE3" s="306"/>
      <c r="AF3" s="306"/>
      <c r="AG3" s="307"/>
      <c r="AH3" s="303" t="s">
        <v>4</v>
      </c>
      <c r="AI3" s="303"/>
      <c r="AJ3" s="303"/>
      <c r="AK3" s="303"/>
      <c r="AL3" s="303"/>
      <c r="AM3" s="308" t="s">
        <v>5</v>
      </c>
      <c r="AN3" s="309"/>
      <c r="AO3" s="309"/>
      <c r="AP3" s="309"/>
      <c r="AQ3" s="310"/>
      <c r="AR3" s="304" t="s">
        <v>6</v>
      </c>
      <c r="AS3" s="304"/>
      <c r="AT3" s="304"/>
      <c r="AU3" s="304"/>
      <c r="AV3" s="304"/>
    </row>
    <row r="4" spans="1:48" ht="12.75">
      <c r="A4" s="9"/>
      <c r="B4" s="9"/>
      <c r="C4" s="1"/>
      <c r="D4" s="175" t="s">
        <v>16</v>
      </c>
      <c r="E4" s="99" t="s">
        <v>10</v>
      </c>
      <c r="F4" s="99" t="s">
        <v>11</v>
      </c>
      <c r="G4" s="99" t="s">
        <v>12</v>
      </c>
      <c r="H4" s="99" t="s">
        <v>13</v>
      </c>
      <c r="I4" s="239" t="s">
        <v>16</v>
      </c>
      <c r="J4" s="24" t="s">
        <v>10</v>
      </c>
      <c r="K4" s="99" t="s">
        <v>11</v>
      </c>
      <c r="L4" s="99" t="s">
        <v>12</v>
      </c>
      <c r="M4" s="240" t="s">
        <v>13</v>
      </c>
      <c r="N4" s="175" t="s">
        <v>16</v>
      </c>
      <c r="O4" s="24" t="s">
        <v>10</v>
      </c>
      <c r="P4" s="99" t="s">
        <v>11</v>
      </c>
      <c r="Q4" s="24" t="s">
        <v>12</v>
      </c>
      <c r="R4" s="26" t="s">
        <v>13</v>
      </c>
      <c r="S4" s="239" t="s">
        <v>16</v>
      </c>
      <c r="T4" s="24" t="s">
        <v>10</v>
      </c>
      <c r="U4" s="99" t="s">
        <v>11</v>
      </c>
      <c r="V4" s="24" t="s">
        <v>12</v>
      </c>
      <c r="W4" s="269" t="s">
        <v>13</v>
      </c>
      <c r="X4" s="175" t="s">
        <v>16</v>
      </c>
      <c r="Y4" s="24" t="s">
        <v>10</v>
      </c>
      <c r="Z4" s="99" t="s">
        <v>11</v>
      </c>
      <c r="AA4" s="24" t="s">
        <v>12</v>
      </c>
      <c r="AB4" s="26" t="s">
        <v>13</v>
      </c>
      <c r="AC4" s="285" t="s">
        <v>16</v>
      </c>
      <c r="AD4" s="24" t="s">
        <v>10</v>
      </c>
      <c r="AE4" s="99" t="s">
        <v>11</v>
      </c>
      <c r="AF4" s="24" t="s">
        <v>12</v>
      </c>
      <c r="AG4" s="269" t="s">
        <v>13</v>
      </c>
      <c r="AH4" s="164" t="s">
        <v>16</v>
      </c>
      <c r="AI4" s="24" t="s">
        <v>10</v>
      </c>
      <c r="AJ4" s="99" t="s">
        <v>11</v>
      </c>
      <c r="AK4" s="24" t="s">
        <v>12</v>
      </c>
      <c r="AL4" s="26" t="s">
        <v>13</v>
      </c>
      <c r="AM4" s="285" t="s">
        <v>16</v>
      </c>
      <c r="AN4" s="24" t="s">
        <v>10</v>
      </c>
      <c r="AO4" s="99" t="s">
        <v>11</v>
      </c>
      <c r="AP4" s="24" t="s">
        <v>12</v>
      </c>
      <c r="AQ4" s="269" t="s">
        <v>13</v>
      </c>
      <c r="AR4" s="164" t="s">
        <v>16</v>
      </c>
      <c r="AS4" s="24" t="s">
        <v>10</v>
      </c>
      <c r="AT4" s="99" t="s">
        <v>11</v>
      </c>
      <c r="AU4" s="24" t="s">
        <v>12</v>
      </c>
      <c r="AV4" s="26" t="s">
        <v>13</v>
      </c>
    </row>
    <row r="5" spans="1:48" ht="12.75">
      <c r="A5" s="9"/>
      <c r="B5" s="9"/>
      <c r="C5" s="29" t="s">
        <v>17</v>
      </c>
      <c r="D5" s="30">
        <v>2</v>
      </c>
      <c r="E5" s="30">
        <v>3</v>
      </c>
      <c r="F5" s="30">
        <v>4</v>
      </c>
      <c r="G5" s="214">
        <v>5</v>
      </c>
      <c r="H5" s="214">
        <v>6</v>
      </c>
      <c r="I5" s="241">
        <v>7</v>
      </c>
      <c r="J5" s="30">
        <v>8</v>
      </c>
      <c r="K5" s="30">
        <v>9</v>
      </c>
      <c r="L5" s="30">
        <v>10</v>
      </c>
      <c r="M5" s="242">
        <v>11</v>
      </c>
      <c r="N5" s="30">
        <v>12</v>
      </c>
      <c r="O5" s="30">
        <v>13</v>
      </c>
      <c r="P5" s="30">
        <v>14</v>
      </c>
      <c r="Q5" s="30">
        <v>15</v>
      </c>
      <c r="R5" s="30">
        <v>16</v>
      </c>
      <c r="S5" s="241">
        <v>17</v>
      </c>
      <c r="T5" s="30">
        <v>18</v>
      </c>
      <c r="U5" s="30">
        <v>19</v>
      </c>
      <c r="V5" s="30">
        <v>20</v>
      </c>
      <c r="W5" s="242">
        <v>21</v>
      </c>
      <c r="X5" s="30">
        <v>22</v>
      </c>
      <c r="Y5" s="31">
        <v>23</v>
      </c>
      <c r="Z5" s="31">
        <v>24</v>
      </c>
      <c r="AA5" s="31">
        <v>25</v>
      </c>
      <c r="AB5" s="31">
        <v>26</v>
      </c>
      <c r="AC5" s="286">
        <v>27</v>
      </c>
      <c r="AD5" s="31">
        <v>28</v>
      </c>
      <c r="AE5" s="31">
        <v>29</v>
      </c>
      <c r="AF5" s="31">
        <v>30</v>
      </c>
      <c r="AG5" s="287">
        <v>31</v>
      </c>
      <c r="AH5" s="31">
        <v>32</v>
      </c>
      <c r="AI5" s="31">
        <v>33</v>
      </c>
      <c r="AJ5" s="31">
        <v>34</v>
      </c>
      <c r="AK5" s="31">
        <v>35</v>
      </c>
      <c r="AL5" s="31">
        <v>36</v>
      </c>
      <c r="AM5" s="286">
        <v>37</v>
      </c>
      <c r="AN5" s="31">
        <v>38</v>
      </c>
      <c r="AO5" s="31">
        <v>39</v>
      </c>
      <c r="AP5" s="31">
        <v>40</v>
      </c>
      <c r="AQ5" s="287">
        <v>41</v>
      </c>
      <c r="AR5" s="31">
        <v>42</v>
      </c>
      <c r="AS5" s="171">
        <v>43</v>
      </c>
      <c r="AT5" s="171">
        <v>44</v>
      </c>
      <c r="AU5" s="171">
        <v>45</v>
      </c>
      <c r="AV5" s="171">
        <v>46</v>
      </c>
    </row>
    <row r="6" spans="1:48" ht="12.75">
      <c r="A6" s="301" t="s">
        <v>77</v>
      </c>
      <c r="B6" s="301"/>
      <c r="C6" s="301"/>
      <c r="D6" s="176"/>
      <c r="E6" s="176"/>
      <c r="F6" s="176"/>
      <c r="G6" s="80"/>
      <c r="H6" s="80"/>
      <c r="I6" s="243"/>
      <c r="J6" s="80"/>
      <c r="K6" s="176"/>
      <c r="L6" s="80"/>
      <c r="M6" s="244"/>
      <c r="N6" s="80"/>
      <c r="O6" s="80"/>
      <c r="P6" s="176"/>
      <c r="R6" s="137"/>
      <c r="S6" s="270"/>
      <c r="T6" s="75"/>
      <c r="U6" s="187"/>
      <c r="V6" s="187"/>
      <c r="W6" s="248"/>
      <c r="Z6" s="34"/>
      <c r="AA6" s="13"/>
      <c r="AB6" s="13"/>
      <c r="AC6" s="243"/>
      <c r="AD6" s="80"/>
      <c r="AE6" s="80"/>
      <c r="AF6" s="80"/>
      <c r="AG6" s="244"/>
      <c r="AH6" s="80"/>
      <c r="AI6" s="80"/>
      <c r="AJ6" s="80"/>
      <c r="AK6" s="80"/>
      <c r="AL6" s="80"/>
      <c r="AM6" s="243"/>
      <c r="AN6" s="80"/>
      <c r="AO6" s="80"/>
      <c r="AP6" s="80"/>
      <c r="AQ6" s="244"/>
      <c r="AR6" s="80"/>
      <c r="AS6" s="80"/>
      <c r="AT6" s="80"/>
      <c r="AU6" s="80"/>
      <c r="AV6" s="80"/>
    </row>
    <row r="7" spans="1:48" ht="12.75">
      <c r="A7" s="300" t="s">
        <v>19</v>
      </c>
      <c r="B7" s="300"/>
      <c r="C7" s="300"/>
      <c r="D7" s="300"/>
      <c r="E7" s="300"/>
      <c r="F7" s="9"/>
      <c r="G7" s="9"/>
      <c r="H7" s="9"/>
      <c r="I7" s="245"/>
      <c r="J7" s="9"/>
      <c r="K7" s="9"/>
      <c r="L7" s="9"/>
      <c r="M7" s="246"/>
      <c r="N7" s="9"/>
      <c r="O7" s="9"/>
      <c r="P7" s="140"/>
      <c r="Q7" s="9"/>
      <c r="R7" s="140"/>
      <c r="S7" s="271"/>
      <c r="T7" s="9"/>
      <c r="U7" s="140"/>
      <c r="V7" s="140"/>
      <c r="W7" s="246"/>
      <c r="X7" s="9"/>
      <c r="Y7" s="9"/>
      <c r="Z7" s="3"/>
      <c r="AA7" s="7"/>
      <c r="AB7" s="7"/>
      <c r="AC7" s="245"/>
      <c r="AD7" s="9"/>
      <c r="AE7" s="9"/>
      <c r="AF7" s="9"/>
      <c r="AG7" s="246"/>
      <c r="AH7" s="9"/>
      <c r="AI7" s="9"/>
      <c r="AJ7" s="9"/>
      <c r="AK7" s="9"/>
      <c r="AL7" s="9"/>
      <c r="AM7" s="245"/>
      <c r="AN7" s="9"/>
      <c r="AO7" s="9"/>
      <c r="AP7" s="9"/>
      <c r="AQ7" s="246"/>
      <c r="AR7" s="9"/>
      <c r="AS7" s="9"/>
      <c r="AT7" s="9"/>
      <c r="AU7" s="9"/>
      <c r="AV7" s="9"/>
    </row>
    <row r="8" spans="1:48" ht="12.75">
      <c r="A8" s="219"/>
      <c r="B8" s="75"/>
      <c r="C8" s="75"/>
      <c r="D8" s="75"/>
      <c r="E8" s="75"/>
      <c r="F8" s="75"/>
      <c r="G8" s="75"/>
      <c r="H8" s="75"/>
      <c r="I8" s="247"/>
      <c r="J8" s="75"/>
      <c r="K8" s="75"/>
      <c r="L8" s="75"/>
      <c r="M8" s="248"/>
      <c r="N8" s="75"/>
      <c r="O8" s="75"/>
      <c r="P8" s="220"/>
      <c r="Q8" s="75"/>
      <c r="R8" s="220"/>
      <c r="S8" s="272"/>
      <c r="T8" s="75"/>
      <c r="U8" s="220"/>
      <c r="V8" s="220"/>
      <c r="W8" s="248"/>
      <c r="X8" s="75"/>
      <c r="Y8" s="75"/>
      <c r="Z8" s="188"/>
      <c r="AA8" s="51"/>
      <c r="AB8" s="51"/>
      <c r="AC8" s="247"/>
      <c r="AD8" s="75"/>
      <c r="AE8" s="75"/>
      <c r="AF8" s="75"/>
      <c r="AG8" s="248"/>
      <c r="AH8" s="75"/>
      <c r="AI8" s="75"/>
      <c r="AJ8" s="75"/>
      <c r="AK8" s="75"/>
      <c r="AL8" s="75"/>
      <c r="AM8" s="247"/>
      <c r="AN8" s="75"/>
      <c r="AO8" s="75"/>
      <c r="AP8" s="75"/>
      <c r="AQ8" s="248"/>
      <c r="AR8" s="75"/>
      <c r="AS8" s="75"/>
      <c r="AT8" s="75"/>
      <c r="AU8" s="75"/>
      <c r="AV8" s="75"/>
    </row>
    <row r="9" spans="1:48" ht="12.75">
      <c r="A9">
        <v>1</v>
      </c>
      <c r="B9" s="20" t="s">
        <v>101</v>
      </c>
      <c r="D9" s="75">
        <f>+E9+F9+G9+H9</f>
        <v>554336</v>
      </c>
      <c r="E9">
        <v>144354</v>
      </c>
      <c r="F9" s="75">
        <v>178741</v>
      </c>
      <c r="G9">
        <v>103199</v>
      </c>
      <c r="H9" s="11">
        <v>128042</v>
      </c>
      <c r="I9" s="247">
        <f>+J9+K9+L9+M9</f>
        <v>530237</v>
      </c>
      <c r="J9" s="75">
        <v>140305</v>
      </c>
      <c r="K9" s="75">
        <v>168666</v>
      </c>
      <c r="L9" s="75">
        <v>98606</v>
      </c>
      <c r="M9" s="249">
        <v>122660</v>
      </c>
      <c r="N9" s="75">
        <f>+O9+P9+Q9+R9</f>
        <v>511013</v>
      </c>
      <c r="O9">
        <v>133756</v>
      </c>
      <c r="P9" s="75">
        <v>162245</v>
      </c>
      <c r="Q9">
        <v>95550</v>
      </c>
      <c r="R9" s="11">
        <v>119462</v>
      </c>
      <c r="S9" s="247">
        <f>+T9+U9+V9+W9</f>
        <v>497350</v>
      </c>
      <c r="T9" s="75">
        <v>127027</v>
      </c>
      <c r="U9" s="51">
        <v>159270</v>
      </c>
      <c r="V9" s="75">
        <v>93249</v>
      </c>
      <c r="W9" s="248">
        <v>117804</v>
      </c>
      <c r="X9">
        <f>+Y9+Z9+AA9+AB9</f>
        <v>493692</v>
      </c>
      <c r="Y9">
        <v>125142</v>
      </c>
      <c r="Z9" s="13">
        <v>161209</v>
      </c>
      <c r="AA9" s="18">
        <v>93477</v>
      </c>
      <c r="AB9" s="18">
        <v>113864</v>
      </c>
      <c r="AC9" s="247">
        <f>+AD9+AE9+AF9+AG9</f>
        <v>448740</v>
      </c>
      <c r="AD9" s="75">
        <v>113453</v>
      </c>
      <c r="AE9" s="75">
        <v>134839</v>
      </c>
      <c r="AF9" s="75">
        <v>87175</v>
      </c>
      <c r="AG9" s="248">
        <v>113273</v>
      </c>
      <c r="AH9">
        <f>+AI9+AJ9+AK9+AL9</f>
        <v>481929</v>
      </c>
      <c r="AI9">
        <v>122953</v>
      </c>
      <c r="AJ9">
        <v>153039</v>
      </c>
      <c r="AK9">
        <v>91342</v>
      </c>
      <c r="AL9">
        <v>114595</v>
      </c>
      <c r="AM9" s="247">
        <f>+AN9+AO9+AP9+AQ9</f>
        <v>453931</v>
      </c>
      <c r="AN9" s="75">
        <v>112978</v>
      </c>
      <c r="AO9" s="75">
        <v>143547</v>
      </c>
      <c r="AP9" s="75">
        <v>86385</v>
      </c>
      <c r="AQ9" s="248">
        <v>111021</v>
      </c>
      <c r="AR9">
        <f>+AS9+AT9+AU9+AV9</f>
        <v>454061</v>
      </c>
      <c r="AS9">
        <v>118036</v>
      </c>
      <c r="AT9">
        <v>144128</v>
      </c>
      <c r="AU9">
        <v>81502</v>
      </c>
      <c r="AV9">
        <v>110395</v>
      </c>
    </row>
    <row r="10" spans="3:48" ht="12.75">
      <c r="C10" s="20"/>
      <c r="D10" s="118">
        <f>(D9/$D9)*100</f>
        <v>100</v>
      </c>
      <c r="E10" s="118">
        <f>(E9/$D9)*100</f>
        <v>26.040884950643655</v>
      </c>
      <c r="F10" s="118">
        <f>(F9/$D9)*100</f>
        <v>32.24416238526814</v>
      </c>
      <c r="G10" s="118">
        <f>(G9/$D9)*100</f>
        <v>18.616687352075274</v>
      </c>
      <c r="H10" s="118">
        <f>(H9/$D9)*100</f>
        <v>23.09826531201293</v>
      </c>
      <c r="I10" s="250">
        <f>(I9/$I9)*100</f>
        <v>100</v>
      </c>
      <c r="J10" s="178">
        <f>(J9/$I9)*100</f>
        <v>26.460809034450634</v>
      </c>
      <c r="K10" s="178">
        <f>(K9/$I9)*100</f>
        <v>31.809549314740387</v>
      </c>
      <c r="L10" s="178">
        <f>(L9/$I9)*100</f>
        <v>18.596589826813293</v>
      </c>
      <c r="M10" s="251">
        <f>(M9/$I9)*100</f>
        <v>23.133051823995686</v>
      </c>
      <c r="N10" s="118">
        <f>(N9/$N9)*100</f>
        <v>100</v>
      </c>
      <c r="O10" s="118">
        <f>(O9/$N9)*100</f>
        <v>26.174676573785792</v>
      </c>
      <c r="P10" s="118">
        <f>(P9/$N9)*100</f>
        <v>31.74968151495167</v>
      </c>
      <c r="Q10" s="118">
        <f>(Q9/$N9)*100</f>
        <v>18.698154450082484</v>
      </c>
      <c r="R10" s="118">
        <f>(R9/$N9)*100</f>
        <v>23.37748746118005</v>
      </c>
      <c r="S10" s="250">
        <f>(S9/$S9)*100</f>
        <v>100</v>
      </c>
      <c r="T10" s="178">
        <f>(T9/$S9)*100</f>
        <v>25.54076606011863</v>
      </c>
      <c r="U10" s="178">
        <f>(U9/$S9)*100</f>
        <v>32.023725746456215</v>
      </c>
      <c r="V10" s="178">
        <f>(V9/$S9)*100</f>
        <v>18.749170604202273</v>
      </c>
      <c r="W10" s="251">
        <f>(W9/$S9)*100</f>
        <v>23.68633758922288</v>
      </c>
      <c r="X10" s="118">
        <f>(X9/$X9)*100</f>
        <v>100</v>
      </c>
      <c r="Y10" s="118">
        <f>(Y9/$X9)*100</f>
        <v>25.34819280036946</v>
      </c>
      <c r="Z10" s="118">
        <f>(Z9/$X9)*100</f>
        <v>32.653759834066584</v>
      </c>
      <c r="AA10" s="118">
        <f>(AA9/$X9)*100</f>
        <v>18.934274811015776</v>
      </c>
      <c r="AB10" s="118">
        <f>(AB9/$X9)*100</f>
        <v>23.06377255454818</v>
      </c>
      <c r="AC10" s="250">
        <f>(AC9/$AC9)*100</f>
        <v>100</v>
      </c>
      <c r="AD10" s="178">
        <f>(AD9/$AC9)*100</f>
        <v>25.282568970896286</v>
      </c>
      <c r="AE10" s="178">
        <f>(AE9/$AC9)*100</f>
        <v>30.04835762356821</v>
      </c>
      <c r="AF10" s="178">
        <f>(AF9/$AC9)*100</f>
        <v>19.426616749119756</v>
      </c>
      <c r="AG10" s="251">
        <f>(AG9/$AC9)*100</f>
        <v>25.24245665641574</v>
      </c>
      <c r="AH10" s="118">
        <f>(AH9/$AH9)*100</f>
        <v>100</v>
      </c>
      <c r="AI10" s="118">
        <f>(AI9/$AH9)*100</f>
        <v>25.512679253583</v>
      </c>
      <c r="AJ10" s="118">
        <f>(AJ9/$AH9)*100</f>
        <v>31.755507554017292</v>
      </c>
      <c r="AK10" s="118">
        <f>(AK9/$AH9)*100</f>
        <v>18.95341429961675</v>
      </c>
      <c r="AL10" s="118">
        <f>(AL9/$AH9)*100</f>
        <v>23.778398892782963</v>
      </c>
      <c r="AM10" s="250">
        <f>(AM9/$AM9)*100</f>
        <v>100</v>
      </c>
      <c r="AN10" s="178">
        <f>(AN9/$AM9)*100</f>
        <v>24.88880468617477</v>
      </c>
      <c r="AO10" s="178">
        <f>(AO9/$AM9)*100</f>
        <v>31.62308809048071</v>
      </c>
      <c r="AP10" s="178">
        <f>(AP9/$AM9)*100</f>
        <v>19.030425328959687</v>
      </c>
      <c r="AQ10" s="251">
        <f>(AQ9/$AM9)*100</f>
        <v>24.45768189438483</v>
      </c>
      <c r="AR10" s="118">
        <f>(AR9/$AR9)*100</f>
        <v>100</v>
      </c>
      <c r="AS10" s="118">
        <f>(AS9/$AR9)*100</f>
        <v>25.995626138338242</v>
      </c>
      <c r="AT10" s="118">
        <f>(AT9/$AR9)*100</f>
        <v>31.741990613595974</v>
      </c>
      <c r="AU10" s="118">
        <f>(AU9/$AR9)*100</f>
        <v>17.949570652401327</v>
      </c>
      <c r="AV10" s="118">
        <f>(AV9/$AR9)*100</f>
        <v>24.31281259566446</v>
      </c>
    </row>
    <row r="11" spans="1:48" ht="12.75">
      <c r="A11">
        <v>2</v>
      </c>
      <c r="B11" t="s">
        <v>82</v>
      </c>
      <c r="C11" s="20"/>
      <c r="D11" s="75">
        <f>+E11+F11+G11+H11</f>
        <v>831641</v>
      </c>
      <c r="E11">
        <f>+E13+E15+E17+E19</f>
        <v>223810</v>
      </c>
      <c r="F11">
        <f>+F13+F15+F17+F19</f>
        <v>209863</v>
      </c>
      <c r="G11">
        <f>+G13+G15+G17+G19</f>
        <v>200774</v>
      </c>
      <c r="H11">
        <f>+H13+H15+H17+H19</f>
        <v>197194</v>
      </c>
      <c r="I11" s="247">
        <f>+J11+K11+L11+M11</f>
        <v>766138</v>
      </c>
      <c r="J11" s="75">
        <f>+J13+J15+J17+J19</f>
        <v>207965</v>
      </c>
      <c r="K11" s="75">
        <f>+K13+K15+K17+K19</f>
        <v>193928</v>
      </c>
      <c r="L11" s="75">
        <f>+L13+L15+L17+L19</f>
        <v>183475</v>
      </c>
      <c r="M11" s="248">
        <f>+M13+M15+M17+M19</f>
        <v>180770</v>
      </c>
      <c r="N11" s="75">
        <f>+O11+P11+Q11+R11</f>
        <v>690272</v>
      </c>
      <c r="O11">
        <f>+O13+O15+O17+O19</f>
        <v>186272</v>
      </c>
      <c r="P11">
        <f>+P13+P15+P17+P19</f>
        <v>175650</v>
      </c>
      <c r="Q11">
        <f>+Q13+Q15+Q17+Q19</f>
        <v>165253</v>
      </c>
      <c r="R11">
        <f>+R13+R15+R17+R19</f>
        <v>163097</v>
      </c>
      <c r="S11" s="247">
        <f aca="true" t="shared" si="0" ref="S11:AV11">+S13+S15+S17+S19</f>
        <v>622437</v>
      </c>
      <c r="T11" s="75">
        <f t="shared" si="0"/>
        <v>166675</v>
      </c>
      <c r="U11" s="75">
        <f t="shared" si="0"/>
        <v>160408</v>
      </c>
      <c r="V11" s="75">
        <f t="shared" si="0"/>
        <v>150729</v>
      </c>
      <c r="W11" s="248">
        <f t="shared" si="0"/>
        <v>144625</v>
      </c>
      <c r="X11">
        <f t="shared" si="0"/>
        <v>573037</v>
      </c>
      <c r="Y11">
        <f t="shared" si="0"/>
        <v>153717</v>
      </c>
      <c r="Z11">
        <f t="shared" si="0"/>
        <v>144405</v>
      </c>
      <c r="AA11">
        <f t="shared" si="0"/>
        <v>139921</v>
      </c>
      <c r="AB11">
        <f t="shared" si="0"/>
        <v>134992</v>
      </c>
      <c r="AC11" s="247">
        <f t="shared" si="0"/>
        <v>532441</v>
      </c>
      <c r="AD11" s="75">
        <f t="shared" si="0"/>
        <v>141575</v>
      </c>
      <c r="AE11" s="75">
        <f t="shared" si="0"/>
        <v>134797</v>
      </c>
      <c r="AF11" s="75">
        <f t="shared" si="0"/>
        <v>129359</v>
      </c>
      <c r="AG11" s="248">
        <f t="shared" si="0"/>
        <v>126710</v>
      </c>
      <c r="AH11">
        <f t="shared" si="0"/>
        <v>497648</v>
      </c>
      <c r="AI11">
        <f t="shared" si="0"/>
        <v>132041</v>
      </c>
      <c r="AJ11">
        <f t="shared" si="0"/>
        <v>125698</v>
      </c>
      <c r="AK11">
        <f t="shared" si="0"/>
        <v>120132</v>
      </c>
      <c r="AL11">
        <f t="shared" si="0"/>
        <v>119777</v>
      </c>
      <c r="AM11" s="247">
        <f t="shared" si="0"/>
        <v>484379</v>
      </c>
      <c r="AN11" s="75">
        <f t="shared" si="0"/>
        <v>126404</v>
      </c>
      <c r="AO11" s="75">
        <f t="shared" si="0"/>
        <v>121799</v>
      </c>
      <c r="AP11" s="75">
        <f t="shared" si="0"/>
        <v>117846</v>
      </c>
      <c r="AQ11" s="248">
        <f t="shared" si="0"/>
        <v>118330</v>
      </c>
      <c r="AR11">
        <f t="shared" si="0"/>
        <v>455584</v>
      </c>
      <c r="AS11">
        <f t="shared" si="0"/>
        <v>122722</v>
      </c>
      <c r="AT11">
        <f t="shared" si="0"/>
        <v>113550</v>
      </c>
      <c r="AU11">
        <f t="shared" si="0"/>
        <v>110194</v>
      </c>
      <c r="AV11">
        <f t="shared" si="0"/>
        <v>109118</v>
      </c>
    </row>
    <row r="12" spans="3:48" ht="12.75">
      <c r="C12" s="20"/>
      <c r="D12" s="118">
        <f>(D11/$D11)*100</f>
        <v>100</v>
      </c>
      <c r="E12" s="118">
        <f>(E11/$D11)*100</f>
        <v>26.911852590240258</v>
      </c>
      <c r="F12" s="118">
        <f>(F11/$D11)*100</f>
        <v>25.234806845742337</v>
      </c>
      <c r="G12" s="118">
        <f>(G11/$D11)*100</f>
        <v>24.14190738551851</v>
      </c>
      <c r="H12" s="118">
        <f>(H11/$D11)*100</f>
        <v>23.711433178498893</v>
      </c>
      <c r="I12" s="250">
        <f>(I11/$I11)*100</f>
        <v>100</v>
      </c>
      <c r="J12" s="178">
        <f>(J11/$I11)*100</f>
        <v>27.14458752861756</v>
      </c>
      <c r="K12" s="178">
        <f>(K11/$I11)*100</f>
        <v>25.312411079988202</v>
      </c>
      <c r="L12" s="178">
        <f>(L11/$I11)*100</f>
        <v>23.948035471416375</v>
      </c>
      <c r="M12" s="251">
        <f>(M11/$I11)*100</f>
        <v>23.594965919977863</v>
      </c>
      <c r="N12" s="118">
        <f>(N11/$N11)*100</f>
        <v>100</v>
      </c>
      <c r="O12" s="118">
        <f>(O11/$N11)*100</f>
        <v>26.98530434379491</v>
      </c>
      <c r="P12" s="118">
        <f>(P11/$N11)*100</f>
        <v>25.44649065875481</v>
      </c>
      <c r="Q12" s="118">
        <f>(Q11/$N11)*100</f>
        <v>23.9402728199898</v>
      </c>
      <c r="R12" s="118">
        <f>(R11/$N11)*100</f>
        <v>23.62793217746048</v>
      </c>
      <c r="S12" s="250">
        <f>(S11/$S11)*100</f>
        <v>100</v>
      </c>
      <c r="T12" s="178">
        <f>(T11/$S11)*100</f>
        <v>26.777810445073158</v>
      </c>
      <c r="U12" s="178">
        <f>(U11/$S11)*100</f>
        <v>25.770961559161808</v>
      </c>
      <c r="V12" s="178">
        <f>(V11/$S11)*100</f>
        <v>24.21594474621528</v>
      </c>
      <c r="W12" s="251">
        <f>(W11/$S11)*100</f>
        <v>23.235283249549752</v>
      </c>
      <c r="X12" s="118">
        <f>(X11/$X11)*100</f>
        <v>100</v>
      </c>
      <c r="Y12" s="118">
        <f>(Y11/$X11)*100</f>
        <v>26.82496941733256</v>
      </c>
      <c r="Z12" s="118">
        <f>(Z11/$X11)*100</f>
        <v>25.19994345914836</v>
      </c>
      <c r="AA12" s="118">
        <f>(AA11/$X11)*100</f>
        <v>24.417445993888702</v>
      </c>
      <c r="AB12" s="118">
        <f>(AB11/$X11)*100</f>
        <v>23.55729211202767</v>
      </c>
      <c r="AC12" s="250">
        <f>(AC11/$AC11)*100</f>
        <v>100</v>
      </c>
      <c r="AD12" s="178">
        <f>(AD11/$AC11)*100</f>
        <v>26.589800560062056</v>
      </c>
      <c r="AE12" s="178">
        <f>(AE11/$AC11)*100</f>
        <v>25.3167956637449</v>
      </c>
      <c r="AF12" s="178">
        <f>(AF11/$AC11)*100</f>
        <v>24.295461844598744</v>
      </c>
      <c r="AG12" s="251">
        <f>(AG11/$AC11)*100</f>
        <v>23.7979419315943</v>
      </c>
      <c r="AH12" s="118">
        <f>(AH11/$AH11)*100</f>
        <v>100</v>
      </c>
      <c r="AI12" s="118">
        <f>(AI11/$AH11)*100</f>
        <v>26.53301128508504</v>
      </c>
      <c r="AJ12" s="118">
        <f>(AJ11/$AH11)*100</f>
        <v>25.258415586920872</v>
      </c>
      <c r="AK12" s="118">
        <f>(AK11/$AH11)*100</f>
        <v>24.139954345240007</v>
      </c>
      <c r="AL12" s="118">
        <f>(AL11/$AH11)*100</f>
        <v>24.068618782754076</v>
      </c>
      <c r="AM12" s="250">
        <f>(AM11/$AM11)*100</f>
        <v>100</v>
      </c>
      <c r="AN12" s="178">
        <f>(AN11/$AM11)*100</f>
        <v>26.096094174190043</v>
      </c>
      <c r="AO12" s="178">
        <f>(AO11/$AM11)*100</f>
        <v>25.145392347727707</v>
      </c>
      <c r="AP12" s="178">
        <f>(AP11/$AM11)*100</f>
        <v>24.329295861298693</v>
      </c>
      <c r="AQ12" s="251">
        <f>(AQ11/$AM11)*100</f>
        <v>24.429217616783554</v>
      </c>
      <c r="AR12" s="118">
        <f>(AR11/$AR11)*100</f>
        <v>100</v>
      </c>
      <c r="AS12" s="118">
        <f>(AS11/$AR11)*100</f>
        <v>26.937293671419543</v>
      </c>
      <c r="AT12" s="118">
        <f>(AT11/$AR11)*100</f>
        <v>24.924053522511766</v>
      </c>
      <c r="AU12" s="118">
        <f>(AU11/$AR11)*100</f>
        <v>24.187416590573857</v>
      </c>
      <c r="AV12" s="118">
        <f>(AV11/$AR11)*100</f>
        <v>23.951236215494838</v>
      </c>
    </row>
    <row r="13" spans="2:48" ht="12.75">
      <c r="B13">
        <v>2.1</v>
      </c>
      <c r="C13" s="20" t="s">
        <v>59</v>
      </c>
      <c r="D13" s="75">
        <f>+E13+F13+G13+H13</f>
        <v>61061</v>
      </c>
      <c r="E13" s="177">
        <v>17651</v>
      </c>
      <c r="F13" s="50">
        <v>15706</v>
      </c>
      <c r="G13" s="177">
        <v>13621</v>
      </c>
      <c r="H13" s="177">
        <v>14083</v>
      </c>
      <c r="I13" s="247">
        <f>+J13+K13+L13+M13</f>
        <v>58294</v>
      </c>
      <c r="J13" s="177">
        <v>16663</v>
      </c>
      <c r="K13" s="177">
        <v>14863</v>
      </c>
      <c r="L13" s="177">
        <v>12916</v>
      </c>
      <c r="M13" s="252">
        <v>13852</v>
      </c>
      <c r="N13" s="75">
        <f>+O13+P13+Q13+R13</f>
        <v>55151</v>
      </c>
      <c r="O13" s="177">
        <v>15397</v>
      </c>
      <c r="P13" s="177">
        <v>14018</v>
      </c>
      <c r="Q13" s="177">
        <v>12430</v>
      </c>
      <c r="R13" s="177">
        <v>13306</v>
      </c>
      <c r="S13" s="247">
        <f>+T13+U13+V13+W13</f>
        <v>52596</v>
      </c>
      <c r="T13" s="75">
        <v>14497</v>
      </c>
      <c r="U13" s="51">
        <v>13503</v>
      </c>
      <c r="V13" s="75">
        <v>12204</v>
      </c>
      <c r="W13" s="248">
        <v>12392</v>
      </c>
      <c r="X13">
        <f>+Y13+Z13+AA13+AB13</f>
        <v>49714</v>
      </c>
      <c r="Y13">
        <v>13974</v>
      </c>
      <c r="Z13" s="13">
        <v>12772</v>
      </c>
      <c r="AA13" s="18">
        <v>11517</v>
      </c>
      <c r="AB13" s="18">
        <v>11451</v>
      </c>
      <c r="AC13" s="247">
        <f>+AD13+AE13+AF13+AG13</f>
        <v>47212</v>
      </c>
      <c r="AD13" s="75">
        <v>12765</v>
      </c>
      <c r="AE13" s="75">
        <v>12188</v>
      </c>
      <c r="AF13" s="75">
        <v>11178</v>
      </c>
      <c r="AG13" s="248">
        <v>11081</v>
      </c>
      <c r="AH13">
        <f>+AI13+AJ13+AK13+AL13</f>
        <v>43432</v>
      </c>
      <c r="AI13">
        <v>11969</v>
      </c>
      <c r="AJ13">
        <v>11366</v>
      </c>
      <c r="AK13">
        <v>10169</v>
      </c>
      <c r="AL13">
        <v>9928</v>
      </c>
      <c r="AM13" s="247">
        <f>+AN13+AO13+AP13+AQ13</f>
        <v>42650</v>
      </c>
      <c r="AN13" s="75">
        <v>11549</v>
      </c>
      <c r="AO13" s="75">
        <v>10884</v>
      </c>
      <c r="AP13" s="75">
        <v>10111</v>
      </c>
      <c r="AQ13" s="248">
        <v>10106</v>
      </c>
      <c r="AR13">
        <f>+AS13+AT13+AU13+AV13</f>
        <v>41592</v>
      </c>
      <c r="AS13">
        <v>11520</v>
      </c>
      <c r="AT13">
        <v>10519</v>
      </c>
      <c r="AU13">
        <v>9838</v>
      </c>
      <c r="AV13">
        <v>9715</v>
      </c>
    </row>
    <row r="14" spans="3:48" ht="12.75">
      <c r="C14" s="20"/>
      <c r="D14" s="118">
        <f>(D13/$D13)*100</f>
        <v>100</v>
      </c>
      <c r="E14" s="118">
        <f>(E13/$D13)*100</f>
        <v>28.907158415355138</v>
      </c>
      <c r="F14" s="118">
        <f>(F13/$D13)*100</f>
        <v>25.721819164442117</v>
      </c>
      <c r="G14" s="118">
        <f>(G13/$D13)*100</f>
        <v>22.307200995725584</v>
      </c>
      <c r="H14" s="118">
        <f>(H13/$D13)*100</f>
        <v>23.06382142447716</v>
      </c>
      <c r="I14" s="250">
        <f>(I13/$I13)*100</f>
        <v>100</v>
      </c>
      <c r="J14" s="178">
        <f>(J13/$I13)*100</f>
        <v>28.584416921123957</v>
      </c>
      <c r="K14" s="178">
        <f>(K13/$I13)*100</f>
        <v>25.49662057844718</v>
      </c>
      <c r="L14" s="178">
        <f>(L13/$I13)*100</f>
        <v>22.15665420111847</v>
      </c>
      <c r="M14" s="251">
        <f>(M13/$I13)*100</f>
        <v>23.76230829931039</v>
      </c>
      <c r="N14" s="118">
        <f>(N13/$N13)*100</f>
        <v>100</v>
      </c>
      <c r="O14" s="118">
        <f>(O13/$N13)*100</f>
        <v>27.917898134213342</v>
      </c>
      <c r="P14" s="118">
        <f>(P13/$N13)*100</f>
        <v>25.41749016336966</v>
      </c>
      <c r="Q14" s="118">
        <f>(Q13/$N13)*100</f>
        <v>22.538122608837554</v>
      </c>
      <c r="R14" s="118">
        <f>(R13/$N13)*100</f>
        <v>24.126489093579444</v>
      </c>
      <c r="S14" s="250">
        <f>(S13/$S13)*100</f>
        <v>100</v>
      </c>
      <c r="T14" s="178">
        <f>(T13/$S13)*100</f>
        <v>27.56293254239866</v>
      </c>
      <c r="U14" s="178">
        <f>(U13/$S13)*100</f>
        <v>25.673054985169973</v>
      </c>
      <c r="V14" s="178">
        <f>(V13/$S13)*100</f>
        <v>23.203285420944557</v>
      </c>
      <c r="W14" s="251">
        <f>(W13/$S13)*100</f>
        <v>23.560727051486804</v>
      </c>
      <c r="X14" s="118">
        <f>(X13/$X13)*100</f>
        <v>100</v>
      </c>
      <c r="Y14" s="118">
        <f>(Y13/$X13)*100</f>
        <v>28.10878223438066</v>
      </c>
      <c r="Z14" s="118">
        <f>(Z13/$X13)*100</f>
        <v>25.690952246851996</v>
      </c>
      <c r="AA14" s="118">
        <f>(AA13/$X13)*100</f>
        <v>23.16651245122098</v>
      </c>
      <c r="AB14" s="118">
        <f>(AB13/$X13)*100</f>
        <v>23.033753067546364</v>
      </c>
      <c r="AC14" s="250">
        <f>(AC13/$AC13)*100</f>
        <v>100</v>
      </c>
      <c r="AD14" s="178">
        <f>(AD13/$AC13)*100</f>
        <v>27.037617554858933</v>
      </c>
      <c r="AE14" s="178">
        <f>(AE13/$AC13)*100</f>
        <v>25.815470643056848</v>
      </c>
      <c r="AF14" s="178">
        <f>(AF13/$AC13)*100</f>
        <v>23.676184021011608</v>
      </c>
      <c r="AG14" s="251">
        <f>(AG13/$AC13)*100</f>
        <v>23.470727781072608</v>
      </c>
      <c r="AH14" s="118">
        <f>(AH13/$AH13)*100</f>
        <v>100</v>
      </c>
      <c r="AI14" s="118">
        <f>(AI13/$AH13)*100</f>
        <v>27.558021735126175</v>
      </c>
      <c r="AJ14" s="118">
        <f>(AJ13/$AH13)*100</f>
        <v>26.16964450174986</v>
      </c>
      <c r="AK14" s="118">
        <f>(AK13/$AH13)*100</f>
        <v>23.413612083256584</v>
      </c>
      <c r="AL14" s="118">
        <f>(AL13/$AH13)*100</f>
        <v>22.85872167986738</v>
      </c>
      <c r="AM14" s="250">
        <f>(AM13/$AM13)*100</f>
        <v>100</v>
      </c>
      <c r="AN14" s="178">
        <f>(AN13/$AM13)*100</f>
        <v>27.07854630715123</v>
      </c>
      <c r="AO14" s="178">
        <f>(AO13/$AM13)*100</f>
        <v>25.51934349355217</v>
      </c>
      <c r="AP14" s="178">
        <f>(AP13/$AM13)*100</f>
        <v>23.70691676436108</v>
      </c>
      <c r="AQ14" s="251">
        <f>(AQ13/$AM13)*100</f>
        <v>23.695193434935522</v>
      </c>
      <c r="AR14" s="118">
        <f>(AR13/$AR13)*100</f>
        <v>100</v>
      </c>
      <c r="AS14" s="118">
        <f>(AS13/$AR13)*100</f>
        <v>27.69763416041546</v>
      </c>
      <c r="AT14" s="118">
        <f>(AT13/$AR13)*100</f>
        <v>25.290921331025196</v>
      </c>
      <c r="AU14" s="118">
        <f>(AU13/$AR13)*100</f>
        <v>23.653587228313135</v>
      </c>
      <c r="AV14" s="118">
        <f>(AV13/$AR13)*100</f>
        <v>23.357857280246204</v>
      </c>
    </row>
    <row r="15" spans="2:48" ht="12.75">
      <c r="B15">
        <v>2.2</v>
      </c>
      <c r="C15" s="20" t="s">
        <v>60</v>
      </c>
      <c r="D15" s="75">
        <f>+E15+F15+G15+H15</f>
        <v>479457</v>
      </c>
      <c r="E15" s="177">
        <v>126928</v>
      </c>
      <c r="F15" s="177">
        <v>121574</v>
      </c>
      <c r="G15" s="177">
        <v>116685</v>
      </c>
      <c r="H15" s="177">
        <v>114270</v>
      </c>
      <c r="I15" s="247">
        <f>+J15+K15+L15+M15</f>
        <v>440770</v>
      </c>
      <c r="J15" s="177">
        <v>119960</v>
      </c>
      <c r="K15" s="177">
        <v>110948</v>
      </c>
      <c r="L15" s="177">
        <v>106853</v>
      </c>
      <c r="M15" s="252">
        <v>103009</v>
      </c>
      <c r="N15" s="75">
        <f>+O15+P15+Q15+R15</f>
        <v>393557</v>
      </c>
      <c r="O15" s="177">
        <v>106382</v>
      </c>
      <c r="P15" s="177">
        <v>99720</v>
      </c>
      <c r="Q15" s="177">
        <v>95270</v>
      </c>
      <c r="R15" s="177">
        <v>92185</v>
      </c>
      <c r="S15" s="247">
        <f>+T15+U15+V15+W15</f>
        <v>360823</v>
      </c>
      <c r="T15" s="75">
        <v>97222</v>
      </c>
      <c r="U15" s="51">
        <v>92153</v>
      </c>
      <c r="V15" s="75">
        <v>88162</v>
      </c>
      <c r="W15" s="248">
        <v>83286</v>
      </c>
      <c r="X15">
        <f>+Y15+Z15+AA15+AB15</f>
        <v>333848</v>
      </c>
      <c r="Y15">
        <v>89902</v>
      </c>
      <c r="Z15" s="13">
        <v>84421</v>
      </c>
      <c r="AA15" s="18">
        <v>81388</v>
      </c>
      <c r="AB15" s="18">
        <v>78137</v>
      </c>
      <c r="AC15" s="247">
        <f>+AD15+AE15+AF15+AG15</f>
        <v>311687</v>
      </c>
      <c r="AD15" s="75">
        <v>83379</v>
      </c>
      <c r="AE15" s="75">
        <v>78782</v>
      </c>
      <c r="AF15" s="75">
        <v>76013</v>
      </c>
      <c r="AG15" s="248">
        <v>73513</v>
      </c>
      <c r="AH15">
        <f>+AI15+AJ15+AK15+AL15</f>
        <v>291803</v>
      </c>
      <c r="AI15">
        <v>77302</v>
      </c>
      <c r="AJ15">
        <v>73344</v>
      </c>
      <c r="AK15">
        <v>70857</v>
      </c>
      <c r="AL15">
        <v>70300</v>
      </c>
      <c r="AM15" s="247">
        <f>+AN15+AO15+AP15+AQ15</f>
        <v>284571</v>
      </c>
      <c r="AN15" s="75">
        <v>74903</v>
      </c>
      <c r="AO15" s="75">
        <v>71493</v>
      </c>
      <c r="AP15" s="75">
        <v>69299</v>
      </c>
      <c r="AQ15" s="248">
        <v>68876</v>
      </c>
      <c r="AR15">
        <f>+AS15+AT15+AU15+AV15</f>
        <v>264112</v>
      </c>
      <c r="AS15">
        <v>70860</v>
      </c>
      <c r="AT15">
        <v>66062</v>
      </c>
      <c r="AU15">
        <v>64080</v>
      </c>
      <c r="AV15">
        <v>63110</v>
      </c>
    </row>
    <row r="16" spans="3:48" ht="12.75">
      <c r="C16" s="20"/>
      <c r="D16" s="118">
        <f>(D15/$D15)*100</f>
        <v>100</v>
      </c>
      <c r="E16" s="118">
        <f>(E15/$D15)*100</f>
        <v>26.473281232727857</v>
      </c>
      <c r="F16" s="118">
        <f>(F15/$D15)*100</f>
        <v>25.35660132191208</v>
      </c>
      <c r="G16" s="118">
        <f>(G15/$D15)*100</f>
        <v>24.336906125053968</v>
      </c>
      <c r="H16" s="118">
        <f>(H15/$D15)*100</f>
        <v>23.8332113203061</v>
      </c>
      <c r="I16" s="250">
        <f>(I15/$I15)*100</f>
        <v>100</v>
      </c>
      <c r="J16" s="178">
        <f>(J15/$I15)*100</f>
        <v>27.216008349025568</v>
      </c>
      <c r="K16" s="178">
        <f>(K15/$I15)*100</f>
        <v>25.17140458742655</v>
      </c>
      <c r="L16" s="178">
        <f>(L15/$I15)*100</f>
        <v>24.24234861719264</v>
      </c>
      <c r="M16" s="251">
        <f>(M15/$I15)*100</f>
        <v>23.370238446355245</v>
      </c>
      <c r="N16" s="118">
        <f>(N15/$N15)*100</f>
        <v>100</v>
      </c>
      <c r="O16" s="118">
        <f>(O15/$N15)*100</f>
        <v>27.03090022538031</v>
      </c>
      <c r="P16" s="118">
        <f>(P15/$N15)*100</f>
        <v>25.338133993297028</v>
      </c>
      <c r="Q16" s="118">
        <f>(Q15/$N15)*100</f>
        <v>24.20742103431015</v>
      </c>
      <c r="R16" s="118">
        <f>(R15/$N15)*100</f>
        <v>23.423544747012503</v>
      </c>
      <c r="S16" s="250">
        <f>(S15/$S15)*100</f>
        <v>100</v>
      </c>
      <c r="T16" s="178">
        <f>(T15/$S15)*100</f>
        <v>26.944512960648296</v>
      </c>
      <c r="U16" s="178">
        <f>(U15/$S15)*100</f>
        <v>25.539669034401907</v>
      </c>
      <c r="V16" s="178">
        <f>(V15/$S15)*100</f>
        <v>24.43358655074649</v>
      </c>
      <c r="W16" s="251">
        <f>(W15/$S15)*100</f>
        <v>23.08223145420331</v>
      </c>
      <c r="X16" s="118">
        <f>(X15/$X15)*100</f>
        <v>100</v>
      </c>
      <c r="Y16" s="118">
        <f>(Y15/$X15)*100</f>
        <v>26.929021590664014</v>
      </c>
      <c r="Z16" s="118">
        <f>(Z15/$X15)*100</f>
        <v>25.28725647600105</v>
      </c>
      <c r="AA16" s="118">
        <f>(AA15/$X15)*100</f>
        <v>24.378759195801685</v>
      </c>
      <c r="AB16" s="118">
        <f>(AB15/$X15)*100</f>
        <v>23.40496273753325</v>
      </c>
      <c r="AC16" s="250">
        <f>(AC15/$AC15)*100</f>
        <v>100</v>
      </c>
      <c r="AD16" s="178">
        <f>(AD15/$AC15)*100</f>
        <v>26.75087507659928</v>
      </c>
      <c r="AE16" s="178">
        <f>(AE15/$AC15)*100</f>
        <v>25.275998036491735</v>
      </c>
      <c r="AF16" s="178">
        <f>(AF15/$AC15)*100</f>
        <v>24.387606797845272</v>
      </c>
      <c r="AG16" s="251">
        <f>(AG15/$AC15)*100</f>
        <v>23.585520089063706</v>
      </c>
      <c r="AH16" s="118">
        <f>(AH15/$AH15)*100</f>
        <v>100</v>
      </c>
      <c r="AI16" s="118">
        <f>(AI15/$AH15)*100</f>
        <v>26.49116013200687</v>
      </c>
      <c r="AJ16" s="118">
        <f>(AJ15/$AH15)*100</f>
        <v>25.1347655781469</v>
      </c>
      <c r="AK16" s="118">
        <f>(AK15/$AH15)*100</f>
        <v>24.282478247310685</v>
      </c>
      <c r="AL16" s="118">
        <f>(AL15/$AH15)*100</f>
        <v>24.091596042535546</v>
      </c>
      <c r="AM16" s="250">
        <f>(AM15/$AM15)*100</f>
        <v>100</v>
      </c>
      <c r="AN16" s="178">
        <f>(AN15/$AM15)*100</f>
        <v>26.321374981990438</v>
      </c>
      <c r="AO16" s="178">
        <f>(AO15/$AM15)*100</f>
        <v>25.12308000463856</v>
      </c>
      <c r="AP16" s="178">
        <f>(AP15/$AM15)*100</f>
        <v>24.352094907773456</v>
      </c>
      <c r="AQ16" s="251">
        <f>(AQ15/$AM15)*100</f>
        <v>24.20345010559755</v>
      </c>
      <c r="AR16" s="118">
        <f>(AR15/$AR15)*100</f>
        <v>100</v>
      </c>
      <c r="AS16" s="118">
        <f>(AS15/$AR15)*100</f>
        <v>26.829526867389593</v>
      </c>
      <c r="AT16" s="118">
        <f>(AT15/$AR15)*100</f>
        <v>25.01287332646756</v>
      </c>
      <c r="AU16" s="118">
        <f>(AU15/$AR15)*100</f>
        <v>24.262434118858668</v>
      </c>
      <c r="AV16" s="118">
        <f>(AV15/$AR15)*100</f>
        <v>23.89516568728418</v>
      </c>
    </row>
    <row r="17" spans="2:48" ht="12.75">
      <c r="B17">
        <v>2.3</v>
      </c>
      <c r="C17" s="20" t="s">
        <v>102</v>
      </c>
      <c r="D17" s="75">
        <f>+E17+F17+G17+H17</f>
        <v>64544</v>
      </c>
      <c r="E17" s="177">
        <v>16324</v>
      </c>
      <c r="F17" s="177">
        <v>16109</v>
      </c>
      <c r="G17" s="177">
        <v>15990</v>
      </c>
      <c r="H17" s="177">
        <v>16121</v>
      </c>
      <c r="I17" s="247">
        <f>+J17+K17+L17+M17</f>
        <v>60737</v>
      </c>
      <c r="J17" s="177">
        <v>15462</v>
      </c>
      <c r="K17" s="177">
        <v>15372</v>
      </c>
      <c r="L17" s="177">
        <v>14961</v>
      </c>
      <c r="M17" s="252">
        <v>14942</v>
      </c>
      <c r="N17" s="75">
        <f>+O17+P17+Q17+R17</f>
        <v>57309</v>
      </c>
      <c r="O17" s="177">
        <v>14667</v>
      </c>
      <c r="P17" s="177">
        <v>14289</v>
      </c>
      <c r="Q17" s="177">
        <v>14031</v>
      </c>
      <c r="R17" s="177">
        <v>14322</v>
      </c>
      <c r="S17" s="247">
        <f>+T17+U17+V17+W17</f>
        <v>53097</v>
      </c>
      <c r="T17" s="75">
        <v>13476</v>
      </c>
      <c r="U17" s="51">
        <v>13276</v>
      </c>
      <c r="V17" s="75">
        <v>13335</v>
      </c>
      <c r="W17" s="248">
        <v>13010</v>
      </c>
      <c r="X17">
        <v>50927</v>
      </c>
      <c r="Y17">
        <v>13293</v>
      </c>
      <c r="Z17" s="13">
        <v>12872</v>
      </c>
      <c r="AA17" s="18">
        <v>12357</v>
      </c>
      <c r="AB17" s="18">
        <v>12404</v>
      </c>
      <c r="AC17" s="247">
        <f>+AD17+AE17+AF17+AG17</f>
        <v>48584</v>
      </c>
      <c r="AD17" s="75">
        <v>12214</v>
      </c>
      <c r="AE17" s="75">
        <v>12359</v>
      </c>
      <c r="AF17" s="75">
        <v>12095</v>
      </c>
      <c r="AG17" s="248">
        <v>11916</v>
      </c>
      <c r="AH17">
        <f>+AI17+AJ17+AK17+AL17</f>
        <v>46377</v>
      </c>
      <c r="AI17">
        <v>11835</v>
      </c>
      <c r="AJ17">
        <v>11679</v>
      </c>
      <c r="AK17">
        <v>11539</v>
      </c>
      <c r="AL17">
        <v>11324</v>
      </c>
      <c r="AM17" s="247">
        <f>+AN17+AO17+AP17+AQ17</f>
        <v>45623</v>
      </c>
      <c r="AN17" s="75">
        <v>11553</v>
      </c>
      <c r="AO17" s="75">
        <v>11584</v>
      </c>
      <c r="AP17" s="75">
        <v>11265</v>
      </c>
      <c r="AQ17" s="248">
        <v>11221</v>
      </c>
      <c r="AR17">
        <f>+AS17+AT17+AU17+AV17</f>
        <v>44731</v>
      </c>
      <c r="AS17">
        <v>11571</v>
      </c>
      <c r="AT17">
        <v>11027</v>
      </c>
      <c r="AU17">
        <v>11231</v>
      </c>
      <c r="AV17">
        <v>10902</v>
      </c>
    </row>
    <row r="18" spans="3:48" ht="12.75">
      <c r="C18" s="20"/>
      <c r="D18" s="118">
        <f>(D17/$D17)*100</f>
        <v>100</v>
      </c>
      <c r="E18" s="118">
        <f>(E17/$D17)*100</f>
        <v>25.291274169558754</v>
      </c>
      <c r="F18" s="118">
        <f>(F17/$D17)*100</f>
        <v>24.958168071393157</v>
      </c>
      <c r="G18" s="118">
        <f>(G17/$D17)*100</f>
        <v>24.773797719385225</v>
      </c>
      <c r="H18" s="118">
        <f>(H17/$D17)*100</f>
        <v>24.976760039662864</v>
      </c>
      <c r="I18" s="250">
        <f>(I17/$I17)*100</f>
        <v>100</v>
      </c>
      <c r="J18" s="178">
        <f>(J17/$I17)*100</f>
        <v>25.4572995044207</v>
      </c>
      <c r="K18" s="178">
        <f>(K17/$I17)*100</f>
        <v>25.30911964700265</v>
      </c>
      <c r="L18" s="178">
        <f>(L17/$I17)*100</f>
        <v>24.632431631460232</v>
      </c>
      <c r="M18" s="251">
        <f>(M17/$I17)*100</f>
        <v>24.60114921711642</v>
      </c>
      <c r="N18" s="118">
        <f>(N17/$N17)*100</f>
        <v>100</v>
      </c>
      <c r="O18" s="118">
        <f>(O17/$N17)*100</f>
        <v>25.59283882112757</v>
      </c>
      <c r="P18" s="118">
        <f>(P17/$N17)*100</f>
        <v>24.933256556561798</v>
      </c>
      <c r="Q18" s="118">
        <f>(Q17/$N17)*100</f>
        <v>24.48306548709627</v>
      </c>
      <c r="R18" s="118">
        <f>(R17/$N17)*100</f>
        <v>24.990839135214365</v>
      </c>
      <c r="S18" s="250">
        <f>(S17/$S17)*100</f>
        <v>100</v>
      </c>
      <c r="T18" s="178">
        <f>(T17/$S17)*100</f>
        <v>25.379964969772306</v>
      </c>
      <c r="U18" s="178">
        <f>(U17/$S17)*100</f>
        <v>25.00329585475639</v>
      </c>
      <c r="V18" s="178">
        <f>(V17/$S17)*100</f>
        <v>25.114413243686084</v>
      </c>
      <c r="W18" s="251">
        <f>(W17/$S17)*100</f>
        <v>24.502325931785222</v>
      </c>
      <c r="X18" s="118">
        <f>(X17/$X17)*100</f>
        <v>100</v>
      </c>
      <c r="Y18" s="118">
        <f>(Y17/$X17)*100</f>
        <v>26.102067665481965</v>
      </c>
      <c r="Z18" s="118">
        <f>(Z17/$X17)*100</f>
        <v>25.27539419168614</v>
      </c>
      <c r="AA18" s="118">
        <f>(AA17/$X17)*100</f>
        <v>24.26414279262474</v>
      </c>
      <c r="AB18" s="118">
        <f>(AB17/$X17)*100</f>
        <v>24.35643175525753</v>
      </c>
      <c r="AC18" s="250">
        <f>(AC17/$AC17)*100</f>
        <v>100</v>
      </c>
      <c r="AD18" s="178">
        <f>(AD17/$AC17)*100</f>
        <v>25.139963774082002</v>
      </c>
      <c r="AE18" s="178">
        <f>(AE17/$AC17)*100</f>
        <v>25.438415939403917</v>
      </c>
      <c r="AF18" s="178">
        <f>(AF17/$AC17)*100</f>
        <v>24.8950271694385</v>
      </c>
      <c r="AG18" s="251">
        <f>(AG17/$AC17)*100</f>
        <v>24.526593117075578</v>
      </c>
      <c r="AH18" s="118">
        <f>(AH17/$AH17)*100</f>
        <v>100</v>
      </c>
      <c r="AI18" s="118">
        <f>(AI17/$AH17)*100</f>
        <v>25.519115078594997</v>
      </c>
      <c r="AJ18" s="118">
        <f>(AJ17/$AH17)*100</f>
        <v>25.182741445112878</v>
      </c>
      <c r="AK18" s="118">
        <f>(AK17/$AH17)*100</f>
        <v>24.880867671475084</v>
      </c>
      <c r="AL18" s="118">
        <f>(AL17/$AH17)*100</f>
        <v>24.41727580481704</v>
      </c>
      <c r="AM18" s="250">
        <f>(AM17/$AM17)*100</f>
        <v>100</v>
      </c>
      <c r="AN18" s="178">
        <f>(AN17/$AM17)*100</f>
        <v>25.32275387414243</v>
      </c>
      <c r="AO18" s="178">
        <f>(AO17/$AM17)*100</f>
        <v>25.390702058172415</v>
      </c>
      <c r="AP18" s="178">
        <f>(AP17/$AM17)*100</f>
        <v>24.691493325734825</v>
      </c>
      <c r="AQ18" s="251">
        <f>(AQ17/$AM17)*100</f>
        <v>24.595050741950335</v>
      </c>
      <c r="AR18" s="118">
        <f>(AR17/$AR17)*100</f>
        <v>100</v>
      </c>
      <c r="AS18" s="118">
        <f>(AS17/$AR17)*100</f>
        <v>25.867966287362233</v>
      </c>
      <c r="AT18" s="118">
        <f>(AT17/$AR17)*100</f>
        <v>24.65180747132861</v>
      </c>
      <c r="AU18" s="118">
        <f>(AU17/$AR17)*100</f>
        <v>25.107867027341218</v>
      </c>
      <c r="AV18" s="118">
        <f>(AV17/$AR17)*100</f>
        <v>24.372359213967943</v>
      </c>
    </row>
    <row r="19" spans="2:48" ht="12.75">
      <c r="B19">
        <v>2.4</v>
      </c>
      <c r="C19" s="20" t="s">
        <v>70</v>
      </c>
      <c r="D19" s="75">
        <f>+E19+F19+G19+H19</f>
        <v>226579</v>
      </c>
      <c r="E19" s="177">
        <v>62907</v>
      </c>
      <c r="F19" s="177">
        <v>56474</v>
      </c>
      <c r="G19" s="177">
        <v>54478</v>
      </c>
      <c r="H19" s="177">
        <v>52720</v>
      </c>
      <c r="I19" s="247">
        <f>+J19+K19+L19+M19</f>
        <v>206337</v>
      </c>
      <c r="J19" s="177">
        <v>55880</v>
      </c>
      <c r="K19" s="177">
        <v>52745</v>
      </c>
      <c r="L19" s="177">
        <v>48745</v>
      </c>
      <c r="M19" s="252">
        <v>48967</v>
      </c>
      <c r="N19" s="75">
        <f>+O19+P19+Q19+R19</f>
        <v>184255</v>
      </c>
      <c r="O19" s="177">
        <v>49826</v>
      </c>
      <c r="P19" s="177">
        <v>47623</v>
      </c>
      <c r="Q19" s="177">
        <v>43522</v>
      </c>
      <c r="R19" s="177">
        <v>43284</v>
      </c>
      <c r="S19" s="247">
        <f>+T19+U19+V19+W19</f>
        <v>155921</v>
      </c>
      <c r="T19" s="75">
        <v>41480</v>
      </c>
      <c r="U19" s="51">
        <v>41476</v>
      </c>
      <c r="V19" s="75">
        <v>37028</v>
      </c>
      <c r="W19" s="248">
        <v>35937</v>
      </c>
      <c r="X19">
        <v>138548</v>
      </c>
      <c r="Y19">
        <v>36548</v>
      </c>
      <c r="Z19" s="13">
        <v>34340</v>
      </c>
      <c r="AA19" s="18">
        <v>34659</v>
      </c>
      <c r="AB19" s="18">
        <v>33000</v>
      </c>
      <c r="AC19" s="247">
        <f>+AD19+AE19+AF19+AG19</f>
        <v>124958</v>
      </c>
      <c r="AD19" s="75">
        <v>33217</v>
      </c>
      <c r="AE19" s="75">
        <v>31468</v>
      </c>
      <c r="AF19" s="75">
        <v>30073</v>
      </c>
      <c r="AG19" s="248">
        <v>30200</v>
      </c>
      <c r="AH19">
        <f>+AI19+AJ19+AK19+AL19</f>
        <v>116036</v>
      </c>
      <c r="AI19">
        <v>30935</v>
      </c>
      <c r="AJ19">
        <v>29309</v>
      </c>
      <c r="AK19">
        <v>27567</v>
      </c>
      <c r="AL19">
        <v>28225</v>
      </c>
      <c r="AM19" s="247">
        <f>+AN19+AO19+AP19+AQ19</f>
        <v>111535</v>
      </c>
      <c r="AN19" s="75">
        <v>28399</v>
      </c>
      <c r="AO19" s="75">
        <v>27838</v>
      </c>
      <c r="AP19" s="75">
        <v>27171</v>
      </c>
      <c r="AQ19" s="248">
        <v>28127</v>
      </c>
      <c r="AR19">
        <f>+AS19+AT19+AU19+AV19</f>
        <v>105149</v>
      </c>
      <c r="AS19">
        <v>28771</v>
      </c>
      <c r="AT19">
        <v>25942</v>
      </c>
      <c r="AU19">
        <v>25045</v>
      </c>
      <c r="AV19">
        <v>25391</v>
      </c>
    </row>
    <row r="20" spans="3:48" ht="12.75">
      <c r="C20" s="35"/>
      <c r="D20" s="118">
        <f>(D19/$D19)*100</f>
        <v>100</v>
      </c>
      <c r="E20" s="118">
        <f>(E19/$D19)*100</f>
        <v>27.76382630340852</v>
      </c>
      <c r="F20" s="118">
        <f>(F19/$D19)*100</f>
        <v>24.924639971047625</v>
      </c>
      <c r="G20" s="118">
        <f>(G19/$D19)*100</f>
        <v>24.043711023528218</v>
      </c>
      <c r="H20" s="118">
        <f>(H19/$D19)*100</f>
        <v>23.267822702015632</v>
      </c>
      <c r="I20" s="250">
        <f>(I19/$I19)*100</f>
        <v>100</v>
      </c>
      <c r="J20" s="178">
        <f>(J19/$I19)*100</f>
        <v>27.081909691427132</v>
      </c>
      <c r="K20" s="178">
        <f>(K19/$I19)*100</f>
        <v>25.56255058472305</v>
      </c>
      <c r="L20" s="178">
        <f>(L19/$I19)*100</f>
        <v>23.62397437202247</v>
      </c>
      <c r="M20" s="251">
        <f>(M19/$I19)*100</f>
        <v>23.73156535182735</v>
      </c>
      <c r="N20" s="118">
        <f>(N19/$N19)*100</f>
        <v>100</v>
      </c>
      <c r="O20" s="118">
        <f>(O19/$N19)*100</f>
        <v>27.041871319638545</v>
      </c>
      <c r="P20" s="118">
        <f>(P19/$N19)*100</f>
        <v>25.846245692111474</v>
      </c>
      <c r="Q20" s="118">
        <f>(Q19/$N19)*100</f>
        <v>23.620525901603756</v>
      </c>
      <c r="R20" s="118">
        <f>(R19/$N19)*100</f>
        <v>23.491357086646225</v>
      </c>
      <c r="S20" s="250">
        <f>(S19/$S19)*100</f>
        <v>100</v>
      </c>
      <c r="T20" s="178">
        <f>(T19/$S19)*100</f>
        <v>26.603215731043285</v>
      </c>
      <c r="U20" s="178">
        <f>(U19/$S19)*100</f>
        <v>26.60065032933344</v>
      </c>
      <c r="V20" s="178">
        <f>(V19/$S19)*100</f>
        <v>23.7479236279911</v>
      </c>
      <c r="W20" s="251">
        <f>(W19/$S19)*100</f>
        <v>23.04821031163217</v>
      </c>
      <c r="X20" s="118">
        <f>(X19/$X19)*100</f>
        <v>100</v>
      </c>
      <c r="Y20" s="118">
        <f>(Y19/$X19)*100</f>
        <v>26.379305367092993</v>
      </c>
      <c r="Z20" s="118">
        <f>(Z19/$X19)*100</f>
        <v>24.78563385974536</v>
      </c>
      <c r="AA20" s="118">
        <f>(AA19/$X19)*100</f>
        <v>25.015878973352194</v>
      </c>
      <c r="AB20" s="118">
        <f>(AB19/$X19)*100</f>
        <v>23.818460028293444</v>
      </c>
      <c r="AC20" s="250">
        <f>(AC19/$AC19)*100</f>
        <v>100</v>
      </c>
      <c r="AD20" s="178">
        <f>(AD19/$AC19)*100</f>
        <v>26.5825317306615</v>
      </c>
      <c r="AE20" s="178">
        <f>(AE19/$AC19)*100</f>
        <v>25.182861441444327</v>
      </c>
      <c r="AF20" s="178">
        <f>(AF19/$AC19)*100</f>
        <v>24.06648633941004</v>
      </c>
      <c r="AG20" s="251">
        <f>(AG19/$AC19)*100</f>
        <v>24.168120488484128</v>
      </c>
      <c r="AH20" s="118">
        <f>(AH19/$AH19)*100</f>
        <v>100</v>
      </c>
      <c r="AI20" s="118">
        <f>(AI19/$AH19)*100</f>
        <v>26.659829708021647</v>
      </c>
      <c r="AJ20" s="118">
        <f>(AJ19/$AH19)*100</f>
        <v>25.258540452962876</v>
      </c>
      <c r="AK20" s="118">
        <f>(AK19/$AH19)*100</f>
        <v>23.757282222758455</v>
      </c>
      <c r="AL20" s="118">
        <f>(AL19/$AH19)*100</f>
        <v>24.324347616257025</v>
      </c>
      <c r="AM20" s="250">
        <f>(AM19/$AM19)*100</f>
        <v>100</v>
      </c>
      <c r="AN20" s="178">
        <f>(AN19/$AM19)*100</f>
        <v>25.461962612632803</v>
      </c>
      <c r="AO20" s="178">
        <f>(AO19/$AM19)*100</f>
        <v>24.95898148563231</v>
      </c>
      <c r="AP20" s="178">
        <f>(AP19/$AM19)*100</f>
        <v>24.360962926435647</v>
      </c>
      <c r="AQ20" s="251">
        <f>(AQ19/$AM19)*100</f>
        <v>25.218092975299232</v>
      </c>
      <c r="AR20" s="118">
        <f>(AR19/$AR19)*100</f>
        <v>100</v>
      </c>
      <c r="AS20" s="118">
        <f>(AS19/$AR19)*100</f>
        <v>27.362124223720624</v>
      </c>
      <c r="AT20" s="118">
        <f>(AT19/$AR19)*100</f>
        <v>24.67165641137814</v>
      </c>
      <c r="AU20" s="118">
        <f>(AU19/$AR19)*100</f>
        <v>23.818581251367107</v>
      </c>
      <c r="AV20" s="118">
        <f>(AV19/$AR19)*100</f>
        <v>24.14763811353413</v>
      </c>
    </row>
    <row r="21" spans="1:48" ht="12.75">
      <c r="A21">
        <v>3</v>
      </c>
      <c r="B21" t="s">
        <v>83</v>
      </c>
      <c r="C21" s="35"/>
      <c r="D21" s="75">
        <f>+E21+F21+G21+H21</f>
        <v>1736885</v>
      </c>
      <c r="E21">
        <f>+E23+E25+E27</f>
        <v>484105</v>
      </c>
      <c r="F21">
        <f>+F23+F25+F27</f>
        <v>440055</v>
      </c>
      <c r="G21">
        <f>+G23+G25+G27</f>
        <v>413012</v>
      </c>
      <c r="H21">
        <f>+H23+H25+H27</f>
        <v>399713</v>
      </c>
      <c r="I21" s="247">
        <f>+J21+K21+L21+M21</f>
        <v>1567934</v>
      </c>
      <c r="J21" s="75">
        <f>+J23+J25+J27</f>
        <v>435348</v>
      </c>
      <c r="K21" s="75">
        <f>+K23+K25+K27</f>
        <v>398737</v>
      </c>
      <c r="L21" s="75">
        <f>+L23+L25+L27</f>
        <v>373633</v>
      </c>
      <c r="M21" s="248">
        <f>+M23+M25+M27</f>
        <v>360216</v>
      </c>
      <c r="N21" s="75">
        <f>+O21+P21+Q21+R21</f>
        <v>1411563</v>
      </c>
      <c r="O21">
        <f>+O23+O25+O27</f>
        <v>394597</v>
      </c>
      <c r="P21">
        <f>+P23+P25+P27</f>
        <v>358820</v>
      </c>
      <c r="Q21">
        <f>+Q23+Q25+Q27</f>
        <v>334969</v>
      </c>
      <c r="R21">
        <f>+R23+R25+R27</f>
        <v>323177</v>
      </c>
      <c r="S21" s="247">
        <f aca="true" t="shared" si="1" ref="S21:AV21">+S23+S25+S27</f>
        <v>1273884</v>
      </c>
      <c r="T21" s="75">
        <f t="shared" si="1"/>
        <v>352522</v>
      </c>
      <c r="U21" s="75">
        <f t="shared" si="1"/>
        <v>325889</v>
      </c>
      <c r="V21" s="75">
        <f t="shared" si="1"/>
        <v>302829</v>
      </c>
      <c r="W21" s="248">
        <f t="shared" si="1"/>
        <v>292644</v>
      </c>
      <c r="X21">
        <f t="shared" si="1"/>
        <v>1159314</v>
      </c>
      <c r="Y21">
        <f t="shared" si="1"/>
        <v>316445</v>
      </c>
      <c r="Z21">
        <f t="shared" si="1"/>
        <v>297864</v>
      </c>
      <c r="AA21">
        <f t="shared" si="1"/>
        <v>279299</v>
      </c>
      <c r="AB21">
        <f t="shared" si="1"/>
        <v>265708</v>
      </c>
      <c r="AC21" s="247">
        <f t="shared" si="1"/>
        <v>1071407</v>
      </c>
      <c r="AD21" s="75">
        <f t="shared" si="1"/>
        <v>296687</v>
      </c>
      <c r="AE21" s="75">
        <f t="shared" si="1"/>
        <v>272408</v>
      </c>
      <c r="AF21" s="75">
        <f t="shared" si="1"/>
        <v>254370</v>
      </c>
      <c r="AG21" s="248">
        <f t="shared" si="1"/>
        <v>247942</v>
      </c>
      <c r="AH21">
        <f t="shared" si="1"/>
        <v>998477</v>
      </c>
      <c r="AI21">
        <f t="shared" si="1"/>
        <v>277460</v>
      </c>
      <c r="AJ21">
        <f t="shared" si="1"/>
        <v>255170</v>
      </c>
      <c r="AK21">
        <f t="shared" si="1"/>
        <v>235413</v>
      </c>
      <c r="AL21">
        <f t="shared" si="1"/>
        <v>230434</v>
      </c>
      <c r="AM21" s="247">
        <f t="shared" si="1"/>
        <v>932072</v>
      </c>
      <c r="AN21" s="75">
        <f t="shared" si="1"/>
        <v>260755</v>
      </c>
      <c r="AO21" s="75">
        <f t="shared" si="1"/>
        <v>235586</v>
      </c>
      <c r="AP21" s="75">
        <f t="shared" si="1"/>
        <v>220629</v>
      </c>
      <c r="AQ21" s="248">
        <f t="shared" si="1"/>
        <v>215102</v>
      </c>
      <c r="AR21">
        <f t="shared" si="1"/>
        <v>882642</v>
      </c>
      <c r="AS21">
        <f t="shared" si="1"/>
        <v>250836</v>
      </c>
      <c r="AT21">
        <f t="shared" si="1"/>
        <v>221831</v>
      </c>
      <c r="AU21">
        <f t="shared" si="1"/>
        <v>206547</v>
      </c>
      <c r="AV21">
        <f t="shared" si="1"/>
        <v>203428</v>
      </c>
    </row>
    <row r="22" spans="3:48" ht="12.75">
      <c r="C22" s="35"/>
      <c r="D22" s="118">
        <f>(D21/$D21)*100</f>
        <v>100</v>
      </c>
      <c r="E22" s="118">
        <f>(E21/$D21)*100</f>
        <v>27.87202376668576</v>
      </c>
      <c r="F22" s="118">
        <f>(F21/$D21)*100</f>
        <v>25.335874280680642</v>
      </c>
      <c r="G22" s="118">
        <f>(G21/$D21)*100</f>
        <v>23.778891521315458</v>
      </c>
      <c r="H22" s="118">
        <f>(H21/$D21)*100</f>
        <v>23.013210431318136</v>
      </c>
      <c r="I22" s="250">
        <f>(I21/$I21)*100</f>
        <v>100</v>
      </c>
      <c r="J22" s="178">
        <f>(J21/$I21)*100</f>
        <v>27.765709526038723</v>
      </c>
      <c r="K22" s="178">
        <f>(K21/$I21)*100</f>
        <v>25.43072603821334</v>
      </c>
      <c r="L22" s="178">
        <f>(L21/$I21)*100</f>
        <v>23.829638237323763</v>
      </c>
      <c r="M22" s="251">
        <f>(M21/$I21)*100</f>
        <v>22.97392619842417</v>
      </c>
      <c r="N22" s="118">
        <f>(N21/$N21)*100</f>
        <v>100</v>
      </c>
      <c r="O22" s="118">
        <f>(O21/$N21)*100</f>
        <v>27.954614848929875</v>
      </c>
      <c r="P22" s="118">
        <f>(P21/$N21)*100</f>
        <v>25.42004855610412</v>
      </c>
      <c r="Q22" s="118">
        <f>(Q21/$N21)*100</f>
        <v>23.730361308705312</v>
      </c>
      <c r="R22" s="118">
        <f>(R21/$N21)*100</f>
        <v>22.894975286260692</v>
      </c>
      <c r="S22" s="250">
        <f>(S21/$S21)*100</f>
        <v>100</v>
      </c>
      <c r="T22" s="178">
        <f>(T21/$S21)*100</f>
        <v>27.673006333386713</v>
      </c>
      <c r="U22" s="178">
        <f>(U21/$S21)*100</f>
        <v>25.582313617252435</v>
      </c>
      <c r="V22" s="178">
        <f>(V21/$S21)*100</f>
        <v>23.7721016984278</v>
      </c>
      <c r="W22" s="251">
        <f>(W21/$S21)*100</f>
        <v>22.972578350933052</v>
      </c>
      <c r="X22" s="118">
        <f>(X21/$X21)*100</f>
        <v>100</v>
      </c>
      <c r="Y22" s="118">
        <f>(Y21/$X21)*100</f>
        <v>27.295883600129038</v>
      </c>
      <c r="Z22" s="118">
        <f>(Z21/$X21)*100</f>
        <v>25.69312541727263</v>
      </c>
      <c r="AA22" s="118">
        <f>(AA21/$X21)*100</f>
        <v>24.091747360939316</v>
      </c>
      <c r="AB22" s="118">
        <f>(AB21/$X21)*100</f>
        <v>22.919416137474403</v>
      </c>
      <c r="AC22" s="250">
        <f>(AC21/$AC21)*100</f>
        <v>100</v>
      </c>
      <c r="AD22" s="178">
        <f>(AD21/$AC21)*100</f>
        <v>27.691344185729605</v>
      </c>
      <c r="AE22" s="178">
        <f>(AE21/$AC21)*100</f>
        <v>25.425258561872376</v>
      </c>
      <c r="AF22" s="178">
        <f>(AF21/$AC21)*100</f>
        <v>23.74167799911705</v>
      </c>
      <c r="AG22" s="251">
        <f>(AG21/$AC21)*100</f>
        <v>23.141719253280964</v>
      </c>
      <c r="AH22" s="118">
        <f>(AH21/$AH21)*100</f>
        <v>100</v>
      </c>
      <c r="AI22" s="118">
        <f>(AI21/$AH21)*100</f>
        <v>27.788321613817846</v>
      </c>
      <c r="AJ22" s="118">
        <f>(AJ21/$AH21)*100</f>
        <v>25.55592166870143</v>
      </c>
      <c r="AK22" s="118">
        <f>(AK21/$AH21)*100</f>
        <v>23.5772080879179</v>
      </c>
      <c r="AL22" s="118">
        <f>(AL21/$AH21)*100</f>
        <v>23.078548629562825</v>
      </c>
      <c r="AM22" s="250">
        <f>(AM21/$AM21)*100</f>
        <v>100</v>
      </c>
      <c r="AN22" s="178">
        <f>(AN21/$AM21)*100</f>
        <v>27.9758430679175</v>
      </c>
      <c r="AO22" s="178">
        <f>(AO21/$AM21)*100</f>
        <v>25.275515196250936</v>
      </c>
      <c r="AP22" s="178">
        <f>(AP21/$AM21)*100</f>
        <v>23.670810838647657</v>
      </c>
      <c r="AQ22" s="251">
        <f>(AQ21/$AM21)*100</f>
        <v>23.077830897183908</v>
      </c>
      <c r="AR22" s="118">
        <f>(AR21/$AR21)*100</f>
        <v>100</v>
      </c>
      <c r="AS22" s="118">
        <f>(AS21/$AR21)*100</f>
        <v>28.418770010944417</v>
      </c>
      <c r="AT22" s="118">
        <f>(AT21/$AR21)*100</f>
        <v>25.13261322257495</v>
      </c>
      <c r="AU22" s="118">
        <f>(AU21/$AR21)*100</f>
        <v>23.400993834419843</v>
      </c>
      <c r="AV22" s="118">
        <f>(AV21/$AR21)*100</f>
        <v>23.04762293206079</v>
      </c>
    </row>
    <row r="23" spans="2:48" ht="12.75">
      <c r="B23">
        <v>3.1</v>
      </c>
      <c r="C23" s="20" t="s">
        <v>103</v>
      </c>
      <c r="D23" s="75">
        <f>+E23+F23+G23+H23</f>
        <v>860212</v>
      </c>
      <c r="E23" s="177">
        <v>243325</v>
      </c>
      <c r="F23" s="177">
        <v>224091</v>
      </c>
      <c r="G23" s="177">
        <v>197728</v>
      </c>
      <c r="H23" s="177">
        <v>195068</v>
      </c>
      <c r="I23" s="247">
        <f>+J23+K23+L23+M23</f>
        <v>767884</v>
      </c>
      <c r="J23" s="177">
        <v>216439</v>
      </c>
      <c r="K23" s="177">
        <v>200900</v>
      </c>
      <c r="L23" s="177">
        <v>178064</v>
      </c>
      <c r="M23" s="252">
        <v>172481</v>
      </c>
      <c r="N23" s="75">
        <f>+O23+P23+Q23+R23</f>
        <v>686737</v>
      </c>
      <c r="O23" s="177">
        <v>193962</v>
      </c>
      <c r="P23" s="177">
        <v>179221</v>
      </c>
      <c r="Q23" s="177">
        <v>158038</v>
      </c>
      <c r="R23" s="177">
        <v>155516</v>
      </c>
      <c r="S23" s="247">
        <f>+T23+U23+V23+W23</f>
        <v>610115</v>
      </c>
      <c r="T23" s="75">
        <v>169357</v>
      </c>
      <c r="U23" s="51">
        <v>161165</v>
      </c>
      <c r="V23" s="75">
        <v>141203</v>
      </c>
      <c r="W23" s="248">
        <v>138390</v>
      </c>
      <c r="X23">
        <v>551542</v>
      </c>
      <c r="Y23">
        <v>152593</v>
      </c>
      <c r="Z23" s="13">
        <v>146882</v>
      </c>
      <c r="AA23" s="18">
        <v>126936</v>
      </c>
      <c r="AB23" s="18">
        <v>125132</v>
      </c>
      <c r="AC23" s="247">
        <f>+AD23+AE23+AF23+AG23</f>
        <v>492410</v>
      </c>
      <c r="AD23" s="75">
        <v>133681</v>
      </c>
      <c r="AE23" s="75">
        <v>128223</v>
      </c>
      <c r="AF23" s="75">
        <v>114992</v>
      </c>
      <c r="AG23" s="248">
        <v>115514</v>
      </c>
      <c r="AH23">
        <f>+AI23+AJ23+AK23+AL23</f>
        <v>451163</v>
      </c>
      <c r="AI23">
        <v>121567</v>
      </c>
      <c r="AJ23">
        <v>118736</v>
      </c>
      <c r="AK23">
        <v>104684</v>
      </c>
      <c r="AL23">
        <v>106176</v>
      </c>
      <c r="AM23" s="247">
        <f>+AN23+AO23+AP23+AQ23</f>
        <v>413327</v>
      </c>
      <c r="AN23" s="75">
        <v>110275</v>
      </c>
      <c r="AO23" s="75">
        <v>108892</v>
      </c>
      <c r="AP23" s="75">
        <v>95953</v>
      </c>
      <c r="AQ23" s="248">
        <v>98207</v>
      </c>
      <c r="AR23">
        <f>+AS23+AT23+AU23+AV23</f>
        <v>385897</v>
      </c>
      <c r="AS23">
        <v>104947</v>
      </c>
      <c r="AT23">
        <v>101912</v>
      </c>
      <c r="AU23">
        <v>89112</v>
      </c>
      <c r="AV23">
        <v>89926</v>
      </c>
    </row>
    <row r="24" spans="3:48" ht="12.75">
      <c r="C24" s="20" t="s">
        <v>104</v>
      </c>
      <c r="D24" s="118">
        <f>(D23/$D23)*100</f>
        <v>100</v>
      </c>
      <c r="E24" s="118">
        <f>(E23/$D23)*100</f>
        <v>28.286631667542423</v>
      </c>
      <c r="F24" s="118">
        <f>(F23/$D23)*100</f>
        <v>26.050671229882866</v>
      </c>
      <c r="G24" s="118">
        <f>(G23/$D23)*100</f>
        <v>22.98596160016368</v>
      </c>
      <c r="H24" s="118">
        <f>(H23/$D23)*100</f>
        <v>22.676735502411034</v>
      </c>
      <c r="I24" s="250">
        <f>(I23/$I23)*100</f>
        <v>100</v>
      </c>
      <c r="J24" s="178">
        <f>(J23/$I23)*100</f>
        <v>28.186418782003532</v>
      </c>
      <c r="K24" s="178">
        <f>(K23/$I23)*100</f>
        <v>26.162805840465488</v>
      </c>
      <c r="L24" s="178">
        <f>(L23/$I23)*100</f>
        <v>23.188919159664742</v>
      </c>
      <c r="M24" s="251">
        <f>(M23/$I23)*100</f>
        <v>22.46185621786624</v>
      </c>
      <c r="N24" s="118">
        <f>(N23/$N23)*100</f>
        <v>100</v>
      </c>
      <c r="O24" s="118">
        <f>(O23/$N23)*100</f>
        <v>28.244000250459784</v>
      </c>
      <c r="P24" s="118">
        <f>(P23/$N23)*100</f>
        <v>26.097472540433962</v>
      </c>
      <c r="Q24" s="118">
        <f>(Q23/$N23)*100</f>
        <v>23.012885573370884</v>
      </c>
      <c r="R24" s="118">
        <f>(R23/$N23)*100</f>
        <v>22.64564163573537</v>
      </c>
      <c r="S24" s="250">
        <f>(S23/$S23)*100</f>
        <v>100</v>
      </c>
      <c r="T24" s="178">
        <f>(T23/$S23)*100</f>
        <v>27.75820951787778</v>
      </c>
      <c r="U24" s="178">
        <f>(U23/$S23)*100</f>
        <v>26.415511829737014</v>
      </c>
      <c r="V24" s="178">
        <f>(V23/$S23)*100</f>
        <v>23.14366963605222</v>
      </c>
      <c r="W24" s="251">
        <f>(W23/$S23)*100</f>
        <v>22.682609016332986</v>
      </c>
      <c r="X24" s="118">
        <f>(X23/$X23)*100</f>
        <v>100</v>
      </c>
      <c r="Y24" s="118">
        <f>(Y23/$X23)*100</f>
        <v>27.666614691174924</v>
      </c>
      <c r="Z24" s="118">
        <f>(Z23/$X23)*100</f>
        <v>26.631154109750483</v>
      </c>
      <c r="AA24" s="118">
        <f>(AA23/$X23)*100</f>
        <v>23.014747743598857</v>
      </c>
      <c r="AB24" s="118">
        <f>(AB23/$X23)*100</f>
        <v>22.687664765330652</v>
      </c>
      <c r="AC24" s="250">
        <f>(AC23/$AC23)*100</f>
        <v>100</v>
      </c>
      <c r="AD24" s="178">
        <f>(AD23/$AC23)*100</f>
        <v>27.148311366544142</v>
      </c>
      <c r="AE24" s="178">
        <f>(AE23/$AC23)*100</f>
        <v>26.039885461302575</v>
      </c>
      <c r="AF24" s="178">
        <f>(AF23/$AC23)*100</f>
        <v>23.352896976097153</v>
      </c>
      <c r="AG24" s="251">
        <f>(AG23/$AC23)*100</f>
        <v>23.45890619605613</v>
      </c>
      <c r="AH24" s="118">
        <f>(AH23/$AH23)*100</f>
        <v>100</v>
      </c>
      <c r="AI24" s="118">
        <f>(AI23/$AH23)*100</f>
        <v>26.945250386224046</v>
      </c>
      <c r="AJ24" s="118">
        <f>(AJ23/$AH23)*100</f>
        <v>26.317760986605727</v>
      </c>
      <c r="AK24" s="118">
        <f>(AK23/$AH23)*100</f>
        <v>23.20314387483016</v>
      </c>
      <c r="AL24" s="118">
        <f>(AL23/$AH23)*100</f>
        <v>23.533844752340062</v>
      </c>
      <c r="AM24" s="250">
        <f>(AM23/$AM23)*100</f>
        <v>100</v>
      </c>
      <c r="AN24" s="178">
        <f>(AN23/$AM23)*100</f>
        <v>26.67984428793667</v>
      </c>
      <c r="AO24" s="178">
        <f>(AO23/$AM23)*100</f>
        <v>26.345242386778505</v>
      </c>
      <c r="AP24" s="178">
        <f>(AP23/$AM23)*100</f>
        <v>23.214791194381203</v>
      </c>
      <c r="AQ24" s="251">
        <f>(AQ23/$AM23)*100</f>
        <v>23.760122130903618</v>
      </c>
      <c r="AR24" s="118">
        <f>(AR23/$AR23)*100</f>
        <v>100</v>
      </c>
      <c r="AS24" s="118">
        <f>(AS23/$AR23)*100</f>
        <v>27.195598825593358</v>
      </c>
      <c r="AT24" s="118">
        <f>(AT23/$AR23)*100</f>
        <v>26.40911953189582</v>
      </c>
      <c r="AU24" s="118">
        <f>(AU23/$AR23)*100</f>
        <v>23.092172263583286</v>
      </c>
      <c r="AV24" s="118">
        <f>(AV23/$AR23)*100</f>
        <v>23.303109378927537</v>
      </c>
    </row>
    <row r="25" spans="2:48" ht="12.75">
      <c r="B25">
        <v>3.2</v>
      </c>
      <c r="C25" s="20" t="s">
        <v>105</v>
      </c>
      <c r="D25" s="75">
        <f>+E25+F25+G25+H25</f>
        <v>458365</v>
      </c>
      <c r="E25" s="177">
        <v>121334</v>
      </c>
      <c r="F25" s="177">
        <v>115639</v>
      </c>
      <c r="G25" s="177">
        <v>111833</v>
      </c>
      <c r="H25" s="177">
        <v>109559</v>
      </c>
      <c r="I25" s="247">
        <f>+J25+K25+L25+M25</f>
        <v>410030</v>
      </c>
      <c r="J25" s="177">
        <v>109831</v>
      </c>
      <c r="K25" s="177">
        <v>103342</v>
      </c>
      <c r="L25" s="177">
        <v>99526</v>
      </c>
      <c r="M25" s="252">
        <v>97331</v>
      </c>
      <c r="N25" s="75">
        <f>+O25+P25+Q25+R25</f>
        <v>359942</v>
      </c>
      <c r="O25" s="177">
        <v>96813</v>
      </c>
      <c r="P25" s="177">
        <v>90111</v>
      </c>
      <c r="Q25" s="177">
        <v>87353</v>
      </c>
      <c r="R25" s="177">
        <v>85665</v>
      </c>
      <c r="S25" s="247">
        <f>+T25+U25+V25+W25</f>
        <v>320554</v>
      </c>
      <c r="T25" s="75">
        <v>84684</v>
      </c>
      <c r="U25" s="51">
        <v>81120</v>
      </c>
      <c r="V25" s="75">
        <v>77505</v>
      </c>
      <c r="W25" s="248">
        <v>77245</v>
      </c>
      <c r="X25">
        <f>+Y25+Z25+AA25+AB25</f>
        <v>293545</v>
      </c>
      <c r="Y25">
        <v>76502</v>
      </c>
      <c r="Z25" s="13">
        <v>73956</v>
      </c>
      <c r="AA25" s="18">
        <v>72107</v>
      </c>
      <c r="AB25" s="18">
        <v>70980</v>
      </c>
      <c r="AC25" s="247">
        <f>+AD25+AE25+AF25+AG25</f>
        <v>280832</v>
      </c>
      <c r="AD25" s="75">
        <v>72868</v>
      </c>
      <c r="AE25" s="75">
        <v>70679</v>
      </c>
      <c r="AF25" s="75">
        <v>68975</v>
      </c>
      <c r="AG25" s="248">
        <v>68310</v>
      </c>
      <c r="AH25">
        <f>+AI25+AJ25+AK25+AL25</f>
        <v>259991</v>
      </c>
      <c r="AI25">
        <v>68312</v>
      </c>
      <c r="AJ25">
        <v>65528</v>
      </c>
      <c r="AK25">
        <v>63335</v>
      </c>
      <c r="AL25">
        <v>62816</v>
      </c>
      <c r="AM25" s="247">
        <f>+AN25+AO25+AP25+AQ25</f>
        <v>242279</v>
      </c>
      <c r="AN25" s="75">
        <v>64083</v>
      </c>
      <c r="AO25" s="75">
        <v>60849</v>
      </c>
      <c r="AP25" s="75">
        <v>58779</v>
      </c>
      <c r="AQ25" s="248">
        <v>58568</v>
      </c>
      <c r="AR25">
        <f>+AS25+AT25+AU25+AV25</f>
        <v>232751</v>
      </c>
      <c r="AS25">
        <v>61612</v>
      </c>
      <c r="AT25">
        <v>58896</v>
      </c>
      <c r="AU25">
        <v>56486</v>
      </c>
      <c r="AV25">
        <v>55757</v>
      </c>
    </row>
    <row r="26" spans="3:48" ht="12.75">
      <c r="C26" s="20" t="s">
        <v>28</v>
      </c>
      <c r="D26" s="118">
        <f>(D25/$D25)*100</f>
        <v>100</v>
      </c>
      <c r="E26" s="118">
        <f>(E25/$D25)*100</f>
        <v>26.4710438187907</v>
      </c>
      <c r="F26" s="118">
        <f>(F25/$D25)*100</f>
        <v>25.228584206909343</v>
      </c>
      <c r="G26" s="118">
        <f>(G25/$D25)*100</f>
        <v>24.398241576036565</v>
      </c>
      <c r="H26" s="118">
        <f>(H25/$D25)*100</f>
        <v>23.902130398263395</v>
      </c>
      <c r="I26" s="250">
        <f>(I25/$I25)*100</f>
        <v>100</v>
      </c>
      <c r="J26" s="178">
        <f>(J25/$I25)*100</f>
        <v>26.786088822769067</v>
      </c>
      <c r="K26" s="178">
        <f>(K25/$I25)*100</f>
        <v>25.20352169353462</v>
      </c>
      <c r="L26" s="178">
        <f>(L25/$I25)*100</f>
        <v>24.272858083554862</v>
      </c>
      <c r="M26" s="251">
        <f>(M25/$I25)*100</f>
        <v>23.737531400141453</v>
      </c>
      <c r="N26" s="118">
        <f>(N25/$N25)*100</f>
        <v>100</v>
      </c>
      <c r="O26" s="118">
        <f>(O25/$N25)*100</f>
        <v>26.896833378711015</v>
      </c>
      <c r="P26" s="118">
        <f>(P25/$N25)*100</f>
        <v>25.03486672852849</v>
      </c>
      <c r="Q26" s="118">
        <f>(Q25/$N25)*100</f>
        <v>24.26863216851604</v>
      </c>
      <c r="R26" s="118">
        <f>(R25/$N25)*100</f>
        <v>23.79966772424446</v>
      </c>
      <c r="S26" s="250">
        <f>(S25/$S25)*100</f>
        <v>100</v>
      </c>
      <c r="T26" s="178">
        <f>(T25/$S25)*100</f>
        <v>26.41801381358523</v>
      </c>
      <c r="U26" s="178">
        <f>(U25/$S25)*100</f>
        <v>25.306188660880853</v>
      </c>
      <c r="V26" s="178">
        <f>(V25/$S25)*100</f>
        <v>24.1784535522876</v>
      </c>
      <c r="W26" s="251">
        <f>(W25/$S25)*100</f>
        <v>24.097343973246318</v>
      </c>
      <c r="X26" s="118">
        <f>(X25/$X25)*100</f>
        <v>100</v>
      </c>
      <c r="Y26" s="118">
        <f>(Y25/$X25)*100</f>
        <v>26.061421587831507</v>
      </c>
      <c r="Z26" s="118">
        <f>(Z25/$X25)*100</f>
        <v>25.19409289887411</v>
      </c>
      <c r="AA26" s="118">
        <f>(AA25/$X25)*100</f>
        <v>24.564206510075117</v>
      </c>
      <c r="AB26" s="118">
        <f>(AB25/$X25)*100</f>
        <v>24.18027900321927</v>
      </c>
      <c r="AC26" s="250">
        <f>(AC25/$AC25)*100</f>
        <v>100</v>
      </c>
      <c r="AD26" s="178">
        <f>(AD25/$AC25)*100</f>
        <v>25.94718550592525</v>
      </c>
      <c r="AE26" s="178">
        <f>(AE25/$AC25)*100</f>
        <v>25.16771592980857</v>
      </c>
      <c r="AF26" s="178">
        <f>(AF25/$AC25)*100</f>
        <v>24.560947470373748</v>
      </c>
      <c r="AG26" s="251">
        <f>(AG25/$AC25)*100</f>
        <v>24.324151093892436</v>
      </c>
      <c r="AH26" s="118">
        <f>(AH25/$AH25)*100</f>
        <v>100</v>
      </c>
      <c r="AI26" s="118">
        <f>(AI25/$AH25)*100</f>
        <v>26.27475566461916</v>
      </c>
      <c r="AJ26" s="118">
        <f>(AJ25/$AH25)*100</f>
        <v>25.203949367478106</v>
      </c>
      <c r="AK26" s="118">
        <f>(AK25/$AH25)*100</f>
        <v>24.36045863126031</v>
      </c>
      <c r="AL26" s="118">
        <f>(AL25/$AH25)*100</f>
        <v>24.160836336642422</v>
      </c>
      <c r="AM26" s="250">
        <f>(AM25/$AM25)*100</f>
        <v>100</v>
      </c>
      <c r="AN26" s="178">
        <f>(AN25/$AM25)*100</f>
        <v>26.450084406820235</v>
      </c>
      <c r="AO26" s="178">
        <f>(AO25/$AM25)*100</f>
        <v>25.115259679955752</v>
      </c>
      <c r="AP26" s="178">
        <f>(AP25/$AM25)*100</f>
        <v>24.26087279541355</v>
      </c>
      <c r="AQ26" s="251">
        <f>(AQ25/$AM25)*100</f>
        <v>24.17378311781046</v>
      </c>
      <c r="AR26" s="118">
        <f>(AR25/$AR25)*100</f>
        <v>100</v>
      </c>
      <c r="AS26" s="118">
        <f>(AS25/$AR25)*100</f>
        <v>26.471207427680227</v>
      </c>
      <c r="AT26" s="118">
        <f>(AT25/$AR25)*100</f>
        <v>25.304295148033734</v>
      </c>
      <c r="AU26" s="118">
        <f>(AU25/$AR25)*100</f>
        <v>24.268853839510893</v>
      </c>
      <c r="AV26" s="118">
        <f>(AV25/$AR25)*100</f>
        <v>23.955643584775146</v>
      </c>
    </row>
    <row r="27" spans="2:48" ht="12.75">
      <c r="B27">
        <v>3.3</v>
      </c>
      <c r="C27" s="20" t="s">
        <v>106</v>
      </c>
      <c r="D27" s="75">
        <f>+E27+F27+G27+H27</f>
        <v>418308</v>
      </c>
      <c r="E27" s="177">
        <v>119446</v>
      </c>
      <c r="F27" s="177">
        <v>100325</v>
      </c>
      <c r="G27" s="177">
        <v>103451</v>
      </c>
      <c r="H27" s="177">
        <v>95086</v>
      </c>
      <c r="I27" s="247">
        <f>+J27+K27+L27+M27</f>
        <v>390020</v>
      </c>
      <c r="J27" s="177">
        <v>109078</v>
      </c>
      <c r="K27" s="177">
        <v>94495</v>
      </c>
      <c r="L27" s="177">
        <v>96043</v>
      </c>
      <c r="M27" s="252">
        <v>90404</v>
      </c>
      <c r="N27" s="75">
        <f>+O27+P27+Q27+R27</f>
        <v>364884</v>
      </c>
      <c r="O27" s="177">
        <v>103822</v>
      </c>
      <c r="P27" s="177">
        <v>89488</v>
      </c>
      <c r="Q27" s="177">
        <v>89578</v>
      </c>
      <c r="R27" s="177">
        <v>81996</v>
      </c>
      <c r="S27" s="247">
        <f>+T27+U27+V27+W27</f>
        <v>343215</v>
      </c>
      <c r="T27" s="75">
        <v>98481</v>
      </c>
      <c r="U27" s="51">
        <v>83604</v>
      </c>
      <c r="V27" s="75">
        <v>84121</v>
      </c>
      <c r="W27" s="248">
        <v>77009</v>
      </c>
      <c r="X27">
        <v>314227</v>
      </c>
      <c r="Y27">
        <v>87350</v>
      </c>
      <c r="Z27" s="13">
        <v>77026</v>
      </c>
      <c r="AA27" s="18">
        <v>80256</v>
      </c>
      <c r="AB27" s="18">
        <v>69596</v>
      </c>
      <c r="AC27" s="247">
        <f>+AD27+AE27+AF27+AG27</f>
        <v>298165</v>
      </c>
      <c r="AD27" s="75">
        <v>90138</v>
      </c>
      <c r="AE27" s="75">
        <v>73506</v>
      </c>
      <c r="AF27" s="75">
        <v>70403</v>
      </c>
      <c r="AG27" s="248">
        <v>64118</v>
      </c>
      <c r="AH27">
        <f>+AI27+AJ27+AK27+AL27</f>
        <v>287323</v>
      </c>
      <c r="AI27">
        <v>87581</v>
      </c>
      <c r="AJ27">
        <v>70906</v>
      </c>
      <c r="AK27">
        <v>67394</v>
      </c>
      <c r="AL27">
        <v>61442</v>
      </c>
      <c r="AM27" s="247">
        <f>+AN27+AO27+AP27+AQ27</f>
        <v>276466</v>
      </c>
      <c r="AN27" s="75">
        <v>86397</v>
      </c>
      <c r="AO27" s="75">
        <v>65845</v>
      </c>
      <c r="AP27" s="75">
        <v>65897</v>
      </c>
      <c r="AQ27" s="248">
        <v>58327</v>
      </c>
      <c r="AR27">
        <f>+AS27+AT27+AU27+AV27</f>
        <v>263994</v>
      </c>
      <c r="AS27">
        <v>84277</v>
      </c>
      <c r="AT27">
        <v>61023</v>
      </c>
      <c r="AU27">
        <v>60949</v>
      </c>
      <c r="AV27">
        <v>57745</v>
      </c>
    </row>
    <row r="28" spans="3:48" ht="12.75">
      <c r="C28" s="29" t="s">
        <v>30</v>
      </c>
      <c r="D28" s="118">
        <f>(D27/$D27)*100</f>
        <v>100</v>
      </c>
      <c r="E28" s="118">
        <f>(E27/$D27)*100</f>
        <v>28.554557885577136</v>
      </c>
      <c r="F28" s="118">
        <f>(F27/$D27)*100</f>
        <v>23.983524101857963</v>
      </c>
      <c r="G28" s="118">
        <f>(G27/$D27)*100</f>
        <v>24.730820352467557</v>
      </c>
      <c r="H28" s="118">
        <f>(H27/$D27)*100</f>
        <v>22.731097660097344</v>
      </c>
      <c r="I28" s="250">
        <f>(I27/$I27)*100</f>
        <v>100</v>
      </c>
      <c r="J28" s="178">
        <f>(J27/$I27)*100</f>
        <v>27.967283729039536</v>
      </c>
      <c r="K28" s="178">
        <f>(K27/$I27)*100</f>
        <v>24.228244705399725</v>
      </c>
      <c r="L28" s="178">
        <f>(L27/$I27)*100</f>
        <v>24.62514742833701</v>
      </c>
      <c r="M28" s="251">
        <f>(M27/$I27)*100</f>
        <v>23.17932413722373</v>
      </c>
      <c r="N28" s="118">
        <f>(N27/$N27)*100</f>
        <v>100</v>
      </c>
      <c r="O28" s="118">
        <f>(O27/$N27)*100</f>
        <v>28.45342629438397</v>
      </c>
      <c r="P28" s="118">
        <f>(P27/$N27)*100</f>
        <v>24.525054537880532</v>
      </c>
      <c r="Q28" s="118">
        <f>(Q27/$N27)*100</f>
        <v>24.54971991098541</v>
      </c>
      <c r="R28" s="118">
        <f>(R27/$N27)*100</f>
        <v>22.471799256750092</v>
      </c>
      <c r="S28" s="250">
        <f>(S27/$S27)*100</f>
        <v>100</v>
      </c>
      <c r="T28" s="178">
        <f>(T27/$S27)*100</f>
        <v>28.693675975700362</v>
      </c>
      <c r="U28" s="178">
        <f>(U27/$S27)*100</f>
        <v>24.35907521524409</v>
      </c>
      <c r="V28" s="178">
        <f>(V27/$S27)*100</f>
        <v>24.50970965721195</v>
      </c>
      <c r="W28" s="251">
        <f>(W27/$S27)*100</f>
        <v>22.4375391518436</v>
      </c>
      <c r="X28" s="118">
        <f>(X27/$X27)*100</f>
        <v>100</v>
      </c>
      <c r="Y28" s="118">
        <f>(Y27/$X27)*100</f>
        <v>27.798375060068043</v>
      </c>
      <c r="Z28" s="118">
        <f>(Z27/$X27)*100</f>
        <v>24.512852173747003</v>
      </c>
      <c r="AA28" s="118">
        <f>(AA27/$X27)*100</f>
        <v>25.54077148049022</v>
      </c>
      <c r="AB28" s="118">
        <f>(AB27/$X27)*100</f>
        <v>22.148319526966173</v>
      </c>
      <c r="AC28" s="250">
        <f>(AC27/$AC27)*100</f>
        <v>100</v>
      </c>
      <c r="AD28" s="178">
        <f>(AD27/$AC27)*100</f>
        <v>30.23091241426727</v>
      </c>
      <c r="AE28" s="178">
        <f>(AE27/$AC27)*100</f>
        <v>24.652792916673654</v>
      </c>
      <c r="AF28" s="178">
        <f>(AF27/$AC27)*100</f>
        <v>23.612093974812602</v>
      </c>
      <c r="AG28" s="251">
        <f>(AG27/$AC27)*100</f>
        <v>21.504200694246475</v>
      </c>
      <c r="AH28" s="118">
        <f>(AH27/$AH27)*100</f>
        <v>100</v>
      </c>
      <c r="AI28" s="118">
        <f>(AI27/$AH27)*100</f>
        <v>30.48172266055972</v>
      </c>
      <c r="AJ28" s="118">
        <f>(AJ27/$AH27)*100</f>
        <v>24.67814967823669</v>
      </c>
      <c r="AK28" s="118">
        <f>(AK27/$AH27)*100</f>
        <v>23.45583193827156</v>
      </c>
      <c r="AL28" s="118">
        <f>(AL27/$AH27)*100</f>
        <v>21.38429572293203</v>
      </c>
      <c r="AM28" s="250">
        <f>(AM27/$AM27)*100</f>
        <v>100</v>
      </c>
      <c r="AN28" s="178">
        <f>(AN27/$AM27)*100</f>
        <v>31.250497348679403</v>
      </c>
      <c r="AO28" s="178">
        <f>(AO27/$AM27)*100</f>
        <v>23.81667185114987</v>
      </c>
      <c r="AP28" s="178">
        <f>(AP27/$AM27)*100</f>
        <v>23.83548067393459</v>
      </c>
      <c r="AQ28" s="251">
        <f>(AQ27/$AM27)*100</f>
        <v>21.097350126236137</v>
      </c>
      <c r="AR28" s="118">
        <f>(AR27/$AR27)*100</f>
        <v>100</v>
      </c>
      <c r="AS28" s="118">
        <f>(AS27/$AR27)*100</f>
        <v>31.92383160223338</v>
      </c>
      <c r="AT28" s="118">
        <f>(AT27/$AR27)*100</f>
        <v>23.11529807495625</v>
      </c>
      <c r="AU28" s="118">
        <f>(AU27/$AR27)*100</f>
        <v>23.087267134859125</v>
      </c>
      <c r="AV28" s="118">
        <f>(AV27/$AR27)*100</f>
        <v>21.87360318795124</v>
      </c>
    </row>
    <row r="29" spans="1:48" ht="12.75">
      <c r="A29" s="298" t="s">
        <v>31</v>
      </c>
      <c r="B29" s="298"/>
      <c r="C29" s="298"/>
      <c r="D29" s="180">
        <f>+E29+F29+G29+H29</f>
        <v>3122862</v>
      </c>
      <c r="E29" s="180">
        <f>+E9+E11+E21</f>
        <v>852269</v>
      </c>
      <c r="F29" s="180">
        <f>+F9+F11+F21</f>
        <v>828659</v>
      </c>
      <c r="G29" s="180">
        <f>+G9+G11+G21</f>
        <v>716985</v>
      </c>
      <c r="H29" s="180">
        <f>+H9+H11+H21</f>
        <v>724949</v>
      </c>
      <c r="I29" s="253">
        <f>+J29+K29+L29+M29</f>
        <v>2864309</v>
      </c>
      <c r="J29" s="180">
        <f>+J9+J11+J21</f>
        <v>783618</v>
      </c>
      <c r="K29" s="180">
        <f>+K9+K11+K21</f>
        <v>761331</v>
      </c>
      <c r="L29" s="180">
        <f>+L9+L11+L21</f>
        <v>655714</v>
      </c>
      <c r="M29" s="254">
        <f>+M9+M11+M21</f>
        <v>663646</v>
      </c>
      <c r="N29" s="180">
        <f>+O29+P29+Q29+R29</f>
        <v>2612848</v>
      </c>
      <c r="O29" s="180">
        <f>+O9+O11+O21</f>
        <v>714625</v>
      </c>
      <c r="P29" s="180">
        <f>+P9+P11+P21</f>
        <v>696715</v>
      </c>
      <c r="Q29" s="180">
        <f>+Q9+Q11+Q21</f>
        <v>595772</v>
      </c>
      <c r="R29" s="180">
        <f>+R9+R11+R21</f>
        <v>605736</v>
      </c>
      <c r="S29" s="253">
        <f>+S9+S11+S21</f>
        <v>2393671</v>
      </c>
      <c r="T29" s="180">
        <v>646223</v>
      </c>
      <c r="U29" s="180">
        <f>+U9+U11+U21</f>
        <v>645567</v>
      </c>
      <c r="V29" s="180">
        <v>546807</v>
      </c>
      <c r="W29" s="254">
        <v>555075</v>
      </c>
      <c r="X29" s="180">
        <v>2226041</v>
      </c>
      <c r="Y29" s="180">
        <v>595303</v>
      </c>
      <c r="Z29" s="180">
        <v>603477</v>
      </c>
      <c r="AA29" s="180">
        <f aca="true" t="shared" si="2" ref="AA29:AV29">+AA9+AA13+AA15+AA17+AA19+AA23+AA25+AA27</f>
        <v>512697</v>
      </c>
      <c r="AB29" s="180">
        <v>514565</v>
      </c>
      <c r="AC29" s="253">
        <f t="shared" si="2"/>
        <v>2052588</v>
      </c>
      <c r="AD29" s="180">
        <f t="shared" si="2"/>
        <v>551715</v>
      </c>
      <c r="AE29" s="180">
        <f t="shared" si="2"/>
        <v>542044</v>
      </c>
      <c r="AF29" s="180">
        <f t="shared" si="2"/>
        <v>470904</v>
      </c>
      <c r="AG29" s="254">
        <f t="shared" si="2"/>
        <v>487925</v>
      </c>
      <c r="AH29" s="180">
        <f t="shared" si="2"/>
        <v>1978054</v>
      </c>
      <c r="AI29" s="180">
        <f t="shared" si="2"/>
        <v>532454</v>
      </c>
      <c r="AJ29" s="180">
        <f t="shared" si="2"/>
        <v>533907</v>
      </c>
      <c r="AK29" s="180">
        <f t="shared" si="2"/>
        <v>446887</v>
      </c>
      <c r="AL29" s="180">
        <f t="shared" si="2"/>
        <v>464806</v>
      </c>
      <c r="AM29" s="253">
        <f t="shared" si="2"/>
        <v>1870382</v>
      </c>
      <c r="AN29" s="180">
        <f t="shared" si="2"/>
        <v>500137</v>
      </c>
      <c r="AO29" s="180">
        <f t="shared" si="2"/>
        <v>500932</v>
      </c>
      <c r="AP29" s="180">
        <f t="shared" si="2"/>
        <v>424860</v>
      </c>
      <c r="AQ29" s="254">
        <f t="shared" si="2"/>
        <v>444453</v>
      </c>
      <c r="AR29" s="180">
        <f t="shared" si="2"/>
        <v>1792287</v>
      </c>
      <c r="AS29" s="180">
        <f t="shared" si="2"/>
        <v>491594</v>
      </c>
      <c r="AT29" s="180">
        <f t="shared" si="2"/>
        <v>479509</v>
      </c>
      <c r="AU29" s="180">
        <f t="shared" si="2"/>
        <v>398243</v>
      </c>
      <c r="AV29" s="180">
        <f t="shared" si="2"/>
        <v>422941</v>
      </c>
    </row>
    <row r="30" spans="1:48" ht="12.75">
      <c r="A30" s="75"/>
      <c r="B30" s="75"/>
      <c r="C30" s="20"/>
      <c r="D30" s="209">
        <f>(D29/$D29)*100</f>
        <v>100</v>
      </c>
      <c r="E30" s="209">
        <f>(E29/$D29)*100</f>
        <v>27.291279601852402</v>
      </c>
      <c r="F30" s="209">
        <f>(F29/$D29)*100</f>
        <v>26.535242351407142</v>
      </c>
      <c r="G30" s="209">
        <f>(G29/$D29)*100</f>
        <v>22.959227785281577</v>
      </c>
      <c r="H30" s="209">
        <f>(H29/$D29)*100</f>
        <v>23.21425026145888</v>
      </c>
      <c r="I30" s="255">
        <f>(I29/$I29)*100</f>
        <v>100</v>
      </c>
      <c r="J30" s="221">
        <f>(J29/$I29)*100</f>
        <v>27.35801200219669</v>
      </c>
      <c r="K30" s="221">
        <f>(K29/$I29)*100</f>
        <v>26.579918577220546</v>
      </c>
      <c r="L30" s="221">
        <f>(L29/$I29)*100</f>
        <v>22.892571995549364</v>
      </c>
      <c r="M30" s="256">
        <f>(M29/$I29)*100</f>
        <v>23.169497425033402</v>
      </c>
      <c r="N30" s="209">
        <f>(N29/$N29)*100</f>
        <v>100</v>
      </c>
      <c r="O30" s="209">
        <f>(O29/$N29)*100</f>
        <v>27.35042375216622</v>
      </c>
      <c r="P30" s="209">
        <f>(P29/$N29)*100</f>
        <v>26.664964819997184</v>
      </c>
      <c r="Q30" s="209">
        <f>(Q29/$N29)*100</f>
        <v>22.80163254808546</v>
      </c>
      <c r="R30" s="209">
        <f>(R29/$N29)*100</f>
        <v>23.182978879751136</v>
      </c>
      <c r="S30" s="273">
        <f>(S29/$S29)*100</f>
        <v>100</v>
      </c>
      <c r="T30" s="210">
        <f>(T29/$S29)*100</f>
        <v>26.997152073112808</v>
      </c>
      <c r="U30" s="210">
        <f>(U29/$S29)*100</f>
        <v>26.969746468917403</v>
      </c>
      <c r="V30" s="210">
        <f>(V29/$S29)*100</f>
        <v>22.84386617876893</v>
      </c>
      <c r="W30" s="274">
        <f>(W29/$S29)*100</f>
        <v>23.189277056036524</v>
      </c>
      <c r="X30" s="210">
        <f>(X29/$X29)*100</f>
        <v>100</v>
      </c>
      <c r="Y30" s="210">
        <f>(Y29/$X29)*100</f>
        <v>26.742679043198216</v>
      </c>
      <c r="Z30" s="210">
        <f>(Z29/$X29)*100</f>
        <v>27.10987803009918</v>
      </c>
      <c r="AA30" s="210">
        <f>(AA29/$X29)*100</f>
        <v>23.031786027301386</v>
      </c>
      <c r="AB30" s="210">
        <f>(AB29/$X29)*100</f>
        <v>23.115701822203636</v>
      </c>
      <c r="AC30" s="273">
        <f>(AC29/$AC29)*100</f>
        <v>100</v>
      </c>
      <c r="AD30" s="210">
        <f>(AD29/$AC29)*100</f>
        <v>26.878993738636296</v>
      </c>
      <c r="AE30" s="210">
        <f>(AE29/$AC29)*100</f>
        <v>26.4078324534685</v>
      </c>
      <c r="AF30" s="210">
        <f>(AF29/$AC29)*100</f>
        <v>22.94196399862028</v>
      </c>
      <c r="AG30" s="274">
        <f>(AG29/$AC29)*100</f>
        <v>23.771209809274925</v>
      </c>
      <c r="AH30" s="210">
        <f>(AH29/$AH29)*100</f>
        <v>100</v>
      </c>
      <c r="AI30" s="210">
        <f>(AI29/$AH29)*100</f>
        <v>26.918072004101003</v>
      </c>
      <c r="AJ30" s="210">
        <f>(AJ29/$AH29)*100</f>
        <v>26.991528037151664</v>
      </c>
      <c r="AK30" s="210">
        <f>(AK29/$AH29)*100</f>
        <v>22.592254812052655</v>
      </c>
      <c r="AL30" s="210">
        <f>(AL29/$AH29)*100</f>
        <v>23.49814514669468</v>
      </c>
      <c r="AM30" s="273">
        <f>(AM29/$AM29)*100</f>
        <v>100</v>
      </c>
      <c r="AN30" s="210">
        <f>(AN29/$AM29)*100</f>
        <v>26.739831756293636</v>
      </c>
      <c r="AO30" s="210">
        <f>(AO29/$AM29)*100</f>
        <v>26.78233644250212</v>
      </c>
      <c r="AP30" s="210">
        <f>(AP29/$AM29)*100</f>
        <v>22.71514588998397</v>
      </c>
      <c r="AQ30" s="274">
        <f>(AQ29/$AM29)*100</f>
        <v>23.762685911220274</v>
      </c>
      <c r="AR30" s="210">
        <f>(AR29/$AR29)*100</f>
        <v>100</v>
      </c>
      <c r="AS30" s="210">
        <f>(AS29/$AR29)*100</f>
        <v>27.428308077891543</v>
      </c>
      <c r="AT30" s="210">
        <f>(AT29/$AR29)*100</f>
        <v>26.754029907040554</v>
      </c>
      <c r="AU30" s="210">
        <f>(AU29/$AR29)*100</f>
        <v>22.219823052892757</v>
      </c>
      <c r="AV30" s="210">
        <f>(AV29/$AR29)*100</f>
        <v>23.597838962175143</v>
      </c>
    </row>
    <row r="31" spans="1:48" ht="12.75">
      <c r="A31" s="75"/>
      <c r="B31" s="75"/>
      <c r="C31" s="20"/>
      <c r="D31" s="209"/>
      <c r="E31" s="209"/>
      <c r="F31" s="209"/>
      <c r="G31" s="209"/>
      <c r="H31" s="209"/>
      <c r="I31" s="255"/>
      <c r="J31" s="221"/>
      <c r="K31" s="221"/>
      <c r="L31" s="221"/>
      <c r="M31" s="256"/>
      <c r="N31" s="209"/>
      <c r="O31" s="209"/>
      <c r="P31" s="209"/>
      <c r="Q31" s="209"/>
      <c r="R31" s="209"/>
      <c r="S31" s="273"/>
      <c r="T31" s="210"/>
      <c r="U31" s="210"/>
      <c r="V31" s="210"/>
      <c r="W31" s="274"/>
      <c r="X31" s="210"/>
      <c r="Y31" s="210"/>
      <c r="Z31" s="210"/>
      <c r="AA31" s="210"/>
      <c r="AB31" s="210"/>
      <c r="AC31" s="273"/>
      <c r="AD31" s="210"/>
      <c r="AE31" s="210"/>
      <c r="AF31" s="210"/>
      <c r="AG31" s="274"/>
      <c r="AH31" s="210"/>
      <c r="AI31" s="210"/>
      <c r="AJ31" s="210"/>
      <c r="AK31" s="210"/>
      <c r="AL31" s="210"/>
      <c r="AM31" s="273"/>
      <c r="AN31" s="210"/>
      <c r="AO31" s="210"/>
      <c r="AP31" s="210"/>
      <c r="AQ31" s="274"/>
      <c r="AR31" s="221"/>
      <c r="AS31" s="221"/>
      <c r="AT31" s="221"/>
      <c r="AU31" s="221"/>
      <c r="AV31" s="221"/>
    </row>
    <row r="32" spans="1:43" ht="12.75">
      <c r="A32" s="302" t="s">
        <v>107</v>
      </c>
      <c r="B32" s="302"/>
      <c r="C32" s="302"/>
      <c r="D32" s="302"/>
      <c r="E32" s="302"/>
      <c r="F32" s="302"/>
      <c r="G32" s="302"/>
      <c r="H32" s="302"/>
      <c r="I32" s="257"/>
      <c r="J32" s="54"/>
      <c r="K32" s="181"/>
      <c r="L32" s="181"/>
      <c r="M32" s="258"/>
      <c r="N32" s="54"/>
      <c r="O32" s="54"/>
      <c r="P32" s="54"/>
      <c r="Q32" s="54"/>
      <c r="R32" s="54"/>
      <c r="S32" s="275"/>
      <c r="T32" s="54"/>
      <c r="U32" s="141"/>
      <c r="V32" s="141"/>
      <c r="W32" s="258"/>
      <c r="X32" s="54"/>
      <c r="Y32" s="54"/>
      <c r="Z32" s="55"/>
      <c r="AA32" s="55"/>
      <c r="AB32" s="55"/>
      <c r="AC32" s="257"/>
      <c r="AD32" s="54"/>
      <c r="AE32" s="54"/>
      <c r="AF32" s="54"/>
      <c r="AG32" s="258"/>
      <c r="AH32" s="54"/>
      <c r="AI32" s="54"/>
      <c r="AJ32" s="54"/>
      <c r="AK32" s="54"/>
      <c r="AL32" s="54"/>
      <c r="AM32" s="257"/>
      <c r="AN32" s="54"/>
      <c r="AO32" s="54"/>
      <c r="AP32" s="54"/>
      <c r="AQ32" s="258"/>
    </row>
    <row r="33" spans="1:43" ht="12.75">
      <c r="A33">
        <v>1</v>
      </c>
      <c r="B33" s="61" t="s">
        <v>101</v>
      </c>
      <c r="D33" s="182">
        <f>(D9/I9)*100-100</f>
        <v>4.5449487681923415</v>
      </c>
      <c r="E33" s="182">
        <f>(E9/J9)*100-100</f>
        <v>2.885855814119239</v>
      </c>
      <c r="F33" s="182">
        <f>(F9/K9)*100-100</f>
        <v>5.973343768157193</v>
      </c>
      <c r="G33" s="182">
        <f aca="true" t="shared" si="3" ref="G33:N33">(G9/L9)*100-100</f>
        <v>4.65793156603047</v>
      </c>
      <c r="H33" s="182">
        <f t="shared" si="3"/>
        <v>4.387738464046961</v>
      </c>
      <c r="I33" s="259">
        <f t="shared" si="3"/>
        <v>3.7619395201296157</v>
      </c>
      <c r="J33" s="192">
        <f t="shared" si="3"/>
        <v>4.8962289542151325</v>
      </c>
      <c r="K33" s="192">
        <f t="shared" si="3"/>
        <v>3.9575949952232747</v>
      </c>
      <c r="L33" s="192">
        <f t="shared" si="3"/>
        <v>3.1983254840397706</v>
      </c>
      <c r="M33" s="260">
        <f t="shared" si="3"/>
        <v>2.6770018918149674</v>
      </c>
      <c r="N33" s="182">
        <f t="shared" si="3"/>
        <v>2.7471599477229205</v>
      </c>
      <c r="O33" s="182">
        <v>5.06270320483047</v>
      </c>
      <c r="P33" s="182">
        <v>1.8678972813461314</v>
      </c>
      <c r="Q33" s="182">
        <v>2.467586783772475</v>
      </c>
      <c r="R33" s="182">
        <v>1.4074224983871488</v>
      </c>
      <c r="S33" s="276">
        <f aca="true" t="shared" si="4" ref="S33:AQ33">(S9/X9)*100-100</f>
        <v>0.7409477974121614</v>
      </c>
      <c r="T33" s="73">
        <f t="shared" si="4"/>
        <v>1.5062888558597507</v>
      </c>
      <c r="U33" s="73">
        <f t="shared" si="4"/>
        <v>-1.202786444925536</v>
      </c>
      <c r="V33" s="73">
        <f t="shared" si="4"/>
        <v>-0.24391026669661642</v>
      </c>
      <c r="W33" s="277">
        <f t="shared" si="4"/>
        <v>3.460268390360426</v>
      </c>
      <c r="X33" s="62">
        <f t="shared" si="4"/>
        <v>10.017382002941574</v>
      </c>
      <c r="Y33" s="62">
        <f t="shared" si="4"/>
        <v>10.302944831780565</v>
      </c>
      <c r="Z33" s="62">
        <f t="shared" si="4"/>
        <v>19.556656456959786</v>
      </c>
      <c r="AA33" s="62">
        <f t="shared" si="4"/>
        <v>7.229136793805566</v>
      </c>
      <c r="AB33" s="62">
        <f t="shared" si="4"/>
        <v>0.5217483424999898</v>
      </c>
      <c r="AC33" s="276">
        <f t="shared" si="4"/>
        <v>-6.886699078079957</v>
      </c>
      <c r="AD33" s="73">
        <f t="shared" si="4"/>
        <v>-7.726529649540879</v>
      </c>
      <c r="AE33" s="73">
        <f t="shared" si="4"/>
        <v>-11.892393442194475</v>
      </c>
      <c r="AF33" s="73">
        <f t="shared" si="4"/>
        <v>-4.5619758709027565</v>
      </c>
      <c r="AG33" s="277">
        <f t="shared" si="4"/>
        <v>-1.153627994240594</v>
      </c>
      <c r="AH33" s="62">
        <f t="shared" si="4"/>
        <v>6.167897764197633</v>
      </c>
      <c r="AI33" s="62">
        <f t="shared" si="4"/>
        <v>8.829152578378086</v>
      </c>
      <c r="AJ33" s="62">
        <f t="shared" si="4"/>
        <v>6.612468390144002</v>
      </c>
      <c r="AK33" s="62">
        <f t="shared" si="4"/>
        <v>5.7382647450367585</v>
      </c>
      <c r="AL33" s="62">
        <f t="shared" si="4"/>
        <v>3.219210779942543</v>
      </c>
      <c r="AM33" s="276">
        <f t="shared" si="4"/>
        <v>-0.02863051440225206</v>
      </c>
      <c r="AN33" s="73">
        <f t="shared" si="4"/>
        <v>-4.2851333491477135</v>
      </c>
      <c r="AO33" s="73">
        <f t="shared" si="4"/>
        <v>-0.4031138987566578</v>
      </c>
      <c r="AP33" s="73">
        <f t="shared" si="4"/>
        <v>5.991264018060917</v>
      </c>
      <c r="AQ33" s="277">
        <f t="shared" si="4"/>
        <v>0.5670546673309502</v>
      </c>
    </row>
    <row r="34" spans="1:43" ht="12.75">
      <c r="A34">
        <v>2</v>
      </c>
      <c r="B34" s="61" t="s">
        <v>82</v>
      </c>
      <c r="D34" s="182">
        <f>(D11/I11)*100-100</f>
        <v>8.549765185906466</v>
      </c>
      <c r="E34" s="182">
        <f>(E11/J11)*100-100</f>
        <v>7.6190705166734745</v>
      </c>
      <c r="F34" s="182">
        <f>(F11/K11)*100-100</f>
        <v>8.216967121818413</v>
      </c>
      <c r="G34" s="182">
        <f aca="true" t="shared" si="5" ref="G34:N34">(G11/L11)*100-100</f>
        <v>9.428532497615478</v>
      </c>
      <c r="H34" s="182">
        <f t="shared" si="5"/>
        <v>9.085578359241026</v>
      </c>
      <c r="I34" s="259">
        <f t="shared" si="5"/>
        <v>10.99073988224933</v>
      </c>
      <c r="J34" s="192">
        <f t="shared" si="5"/>
        <v>11.645872702284834</v>
      </c>
      <c r="K34" s="192">
        <f t="shared" si="5"/>
        <v>10.40592086535726</v>
      </c>
      <c r="L34" s="192">
        <f t="shared" si="5"/>
        <v>11.026728712943196</v>
      </c>
      <c r="M34" s="260">
        <f t="shared" si="5"/>
        <v>10.835882940826622</v>
      </c>
      <c r="N34" s="182">
        <f t="shared" si="5"/>
        <v>10.8982917146635</v>
      </c>
      <c r="O34" s="182">
        <v>10.624268786560663</v>
      </c>
      <c r="P34" s="182">
        <v>9.511371003939956</v>
      </c>
      <c r="Q34" s="182">
        <v>9.592049307034472</v>
      </c>
      <c r="R34" s="182">
        <v>12.768885047536727</v>
      </c>
      <c r="S34" s="276">
        <f aca="true" t="shared" si="6" ref="S34:AQ34">(S11/X11)*100-100</f>
        <v>8.620734786758973</v>
      </c>
      <c r="T34" s="73">
        <f t="shared" si="6"/>
        <v>8.4297767976216</v>
      </c>
      <c r="U34" s="73">
        <f t="shared" si="6"/>
        <v>11.082026245628612</v>
      </c>
      <c r="V34" s="73">
        <f t="shared" si="6"/>
        <v>7.72435874529198</v>
      </c>
      <c r="W34" s="277">
        <f t="shared" si="6"/>
        <v>7.135978428351322</v>
      </c>
      <c r="X34" s="62">
        <f t="shared" si="6"/>
        <v>7.624506752860881</v>
      </c>
      <c r="Y34" s="62">
        <f t="shared" si="6"/>
        <v>8.576372947201122</v>
      </c>
      <c r="Z34" s="62">
        <f t="shared" si="6"/>
        <v>7.127755068732981</v>
      </c>
      <c r="AA34" s="62">
        <f t="shared" si="6"/>
        <v>8.164874496556095</v>
      </c>
      <c r="AB34" s="62">
        <f t="shared" si="6"/>
        <v>6.536184989345742</v>
      </c>
      <c r="AC34" s="276">
        <f t="shared" si="6"/>
        <v>6.991487959360839</v>
      </c>
      <c r="AD34" s="73">
        <f t="shared" si="6"/>
        <v>7.220484546466622</v>
      </c>
      <c r="AE34" s="73">
        <f t="shared" si="6"/>
        <v>7.238778659962762</v>
      </c>
      <c r="AF34" s="73">
        <f t="shared" si="6"/>
        <v>7.6807178770019675</v>
      </c>
      <c r="AG34" s="277">
        <f t="shared" si="6"/>
        <v>5.788256510014449</v>
      </c>
      <c r="AH34" s="62">
        <f t="shared" si="6"/>
        <v>2.739383829604506</v>
      </c>
      <c r="AI34" s="62">
        <f t="shared" si="6"/>
        <v>4.4595107749754845</v>
      </c>
      <c r="AJ34" s="62">
        <f t="shared" si="6"/>
        <v>3.201175707518118</v>
      </c>
      <c r="AK34" s="62">
        <f t="shared" si="6"/>
        <v>1.9398197647777522</v>
      </c>
      <c r="AL34" s="62">
        <f t="shared" si="6"/>
        <v>1.2228513479252996</v>
      </c>
      <c r="AM34" s="276">
        <f t="shared" si="6"/>
        <v>6.32045901524198</v>
      </c>
      <c r="AN34" s="73">
        <f t="shared" si="6"/>
        <v>3.0002770489398785</v>
      </c>
      <c r="AO34" s="73">
        <f t="shared" si="6"/>
        <v>7.264641127256709</v>
      </c>
      <c r="AP34" s="73">
        <f t="shared" si="6"/>
        <v>6.9441167395684005</v>
      </c>
      <c r="AQ34" s="277">
        <f t="shared" si="6"/>
        <v>8.442236844516941</v>
      </c>
    </row>
    <row r="35" spans="2:43" ht="12.75">
      <c r="B35">
        <v>2.1</v>
      </c>
      <c r="C35" s="61" t="s">
        <v>59</v>
      </c>
      <c r="D35" s="182">
        <f>(D13/I13)*100-100</f>
        <v>4.7466291556592495</v>
      </c>
      <c r="E35" s="182">
        <f>(E13/J13)*100-100</f>
        <v>5.92930444697835</v>
      </c>
      <c r="F35" s="182">
        <f>(F13/K13)*100-100</f>
        <v>5.671802462490746</v>
      </c>
      <c r="G35" s="182">
        <f aca="true" t="shared" si="7" ref="G35:N35">(G13/L13)*100-100</f>
        <v>5.458346237225143</v>
      </c>
      <c r="H35" s="182">
        <f t="shared" si="7"/>
        <v>1.6676292232168635</v>
      </c>
      <c r="I35" s="259">
        <f t="shared" si="7"/>
        <v>5.6988993853239265</v>
      </c>
      <c r="J35" s="192">
        <f t="shared" si="7"/>
        <v>8.222380983308426</v>
      </c>
      <c r="K35" s="192">
        <f t="shared" si="7"/>
        <v>6.027964046226273</v>
      </c>
      <c r="L35" s="192">
        <f t="shared" si="7"/>
        <v>3.9098954143201894</v>
      </c>
      <c r="M35" s="260">
        <f t="shared" si="7"/>
        <v>4.103411994588896</v>
      </c>
      <c r="N35" s="182">
        <f t="shared" si="7"/>
        <v>4.857783861890638</v>
      </c>
      <c r="O35" s="182">
        <v>4.531972132165279</v>
      </c>
      <c r="P35" s="182">
        <v>3.8954306450418557</v>
      </c>
      <c r="Q35" s="182">
        <v>1.4503441494591982</v>
      </c>
      <c r="R35" s="182">
        <v>7.343447385409945</v>
      </c>
      <c r="S35" s="276">
        <f aca="true" t="shared" si="8" ref="S35:AQ35">(S13/X13)*100-100</f>
        <v>5.797159753791689</v>
      </c>
      <c r="T35" s="73">
        <f t="shared" si="8"/>
        <v>3.742664949191351</v>
      </c>
      <c r="U35" s="73">
        <f t="shared" si="8"/>
        <v>5.723457563419984</v>
      </c>
      <c r="V35" s="73">
        <f t="shared" si="8"/>
        <v>5.965095076842928</v>
      </c>
      <c r="W35" s="277">
        <f t="shared" si="8"/>
        <v>8.217622915029253</v>
      </c>
      <c r="X35" s="62">
        <f t="shared" si="8"/>
        <v>5.299500127086333</v>
      </c>
      <c r="Y35" s="62">
        <f t="shared" si="8"/>
        <v>9.471210340775556</v>
      </c>
      <c r="Z35" s="62">
        <f t="shared" si="8"/>
        <v>4.791598293403339</v>
      </c>
      <c r="AA35" s="62">
        <f t="shared" si="8"/>
        <v>3.0327428878153455</v>
      </c>
      <c r="AB35" s="62">
        <f t="shared" si="8"/>
        <v>3.33904882230847</v>
      </c>
      <c r="AC35" s="276">
        <f t="shared" si="8"/>
        <v>8.703260268926144</v>
      </c>
      <c r="AD35" s="73">
        <f t="shared" si="8"/>
        <v>6.650513827387414</v>
      </c>
      <c r="AE35" s="73">
        <f t="shared" si="8"/>
        <v>7.232095724089376</v>
      </c>
      <c r="AF35" s="73">
        <f t="shared" si="8"/>
        <v>9.922312911790726</v>
      </c>
      <c r="AG35" s="277">
        <f t="shared" si="8"/>
        <v>11.613618049959712</v>
      </c>
      <c r="AH35" s="62">
        <f t="shared" si="8"/>
        <v>1.833528722157098</v>
      </c>
      <c r="AI35" s="62">
        <f t="shared" si="8"/>
        <v>3.6366785003030486</v>
      </c>
      <c r="AJ35" s="62">
        <f t="shared" si="8"/>
        <v>4.428518926865138</v>
      </c>
      <c r="AK35" s="62">
        <f t="shared" si="8"/>
        <v>0.5736326772821627</v>
      </c>
      <c r="AL35" s="62">
        <f t="shared" si="8"/>
        <v>-1.7613299030279137</v>
      </c>
      <c r="AM35" s="276">
        <f t="shared" si="8"/>
        <v>2.543758415079836</v>
      </c>
      <c r="AN35" s="73">
        <f t="shared" si="8"/>
        <v>0.25173611111111427</v>
      </c>
      <c r="AO35" s="73">
        <f t="shared" si="8"/>
        <v>3.469911588554055</v>
      </c>
      <c r="AP35" s="73">
        <f t="shared" si="8"/>
        <v>2.77495425899572</v>
      </c>
      <c r="AQ35" s="277">
        <f t="shared" si="8"/>
        <v>4.024704065877515</v>
      </c>
    </row>
    <row r="36" spans="2:43" ht="12.75">
      <c r="B36">
        <v>2.2</v>
      </c>
      <c r="C36" s="61" t="s">
        <v>60</v>
      </c>
      <c r="D36" s="182">
        <f>(D15/I15)*100-100</f>
        <v>8.777140004991253</v>
      </c>
      <c r="E36" s="182">
        <f>(E15/J15)*100-100</f>
        <v>5.808602867622554</v>
      </c>
      <c r="F36" s="182">
        <f>(F15/K15)*100-100</f>
        <v>9.577459710855535</v>
      </c>
      <c r="G36" s="182">
        <f aca="true" t="shared" si="9" ref="G36:N36">(G15/L15)*100-100</f>
        <v>9.201426258504668</v>
      </c>
      <c r="H36" s="182">
        <f t="shared" si="9"/>
        <v>10.932054480676442</v>
      </c>
      <c r="I36" s="259">
        <f t="shared" si="9"/>
        <v>11.99648335565115</v>
      </c>
      <c r="J36" s="192">
        <f t="shared" si="9"/>
        <v>12.763437423624296</v>
      </c>
      <c r="K36" s="192">
        <f t="shared" si="9"/>
        <v>11.259526674689127</v>
      </c>
      <c r="L36" s="192">
        <f t="shared" si="9"/>
        <v>12.158077044190179</v>
      </c>
      <c r="M36" s="260">
        <f t="shared" si="9"/>
        <v>11.741606552042086</v>
      </c>
      <c r="N36" s="182">
        <f t="shared" si="9"/>
        <v>9.072038090698214</v>
      </c>
      <c r="O36" s="182">
        <v>9.53282178930695</v>
      </c>
      <c r="P36" s="182">
        <v>8.211344177617661</v>
      </c>
      <c r="Q36" s="182">
        <v>8.06243052562327</v>
      </c>
      <c r="R36" s="182">
        <v>10.684869005595175</v>
      </c>
      <c r="S36" s="276">
        <f aca="true" t="shared" si="10" ref="S36:AQ36">(S15/X15)*100-100</f>
        <v>8.080024442261148</v>
      </c>
      <c r="T36" s="73">
        <f t="shared" si="10"/>
        <v>8.14219928366444</v>
      </c>
      <c r="U36" s="73">
        <f t="shared" si="10"/>
        <v>9.158858577841997</v>
      </c>
      <c r="V36" s="73">
        <f t="shared" si="10"/>
        <v>8.323094313658032</v>
      </c>
      <c r="W36" s="277">
        <f t="shared" si="10"/>
        <v>6.589707820878715</v>
      </c>
      <c r="X36" s="62">
        <f t="shared" si="10"/>
        <v>7.110017421323306</v>
      </c>
      <c r="Y36" s="62">
        <f t="shared" si="10"/>
        <v>7.823312824572142</v>
      </c>
      <c r="Z36" s="62">
        <f t="shared" si="10"/>
        <v>7.157726384199421</v>
      </c>
      <c r="AA36" s="62">
        <f t="shared" si="10"/>
        <v>7.0711588807177606</v>
      </c>
      <c r="AB36" s="62">
        <f t="shared" si="10"/>
        <v>6.290043937806928</v>
      </c>
      <c r="AC36" s="276">
        <f t="shared" si="10"/>
        <v>6.814186283211626</v>
      </c>
      <c r="AD36" s="73">
        <f t="shared" si="10"/>
        <v>7.861374867403171</v>
      </c>
      <c r="AE36" s="73">
        <f t="shared" si="10"/>
        <v>7.414376090750437</v>
      </c>
      <c r="AF36" s="73">
        <f t="shared" si="10"/>
        <v>7.2766275738459</v>
      </c>
      <c r="AG36" s="277">
        <f t="shared" si="10"/>
        <v>4.570412517780937</v>
      </c>
      <c r="AH36" s="62">
        <f t="shared" si="10"/>
        <v>2.5413692892107775</v>
      </c>
      <c r="AI36" s="62">
        <f t="shared" si="10"/>
        <v>3.202808966263035</v>
      </c>
      <c r="AJ36" s="62">
        <f t="shared" si="10"/>
        <v>2.589064663673369</v>
      </c>
      <c r="AK36" s="62">
        <f t="shared" si="10"/>
        <v>2.248228690168702</v>
      </c>
      <c r="AL36" s="62">
        <f t="shared" si="10"/>
        <v>2.0674835937046367</v>
      </c>
      <c r="AM36" s="276">
        <f t="shared" si="10"/>
        <v>7.746334888229242</v>
      </c>
      <c r="AN36" s="73">
        <f t="shared" si="10"/>
        <v>5.705616709003664</v>
      </c>
      <c r="AO36" s="73">
        <f t="shared" si="10"/>
        <v>8.221065060095057</v>
      </c>
      <c r="AP36" s="73">
        <f t="shared" si="10"/>
        <v>8.14450686641699</v>
      </c>
      <c r="AQ36" s="277">
        <f t="shared" si="10"/>
        <v>9.136428458247508</v>
      </c>
    </row>
    <row r="37" spans="2:43" ht="12.75">
      <c r="B37">
        <v>2.3</v>
      </c>
      <c r="C37" s="61" t="s">
        <v>102</v>
      </c>
      <c r="D37" s="182">
        <f>(D17/I17)*100-100</f>
        <v>6.2680079687834365</v>
      </c>
      <c r="E37" s="182">
        <f>(E17/J17)*100-100</f>
        <v>5.57495796145389</v>
      </c>
      <c r="F37" s="182">
        <f>(F17/K17)*100-100</f>
        <v>4.794431433775685</v>
      </c>
      <c r="G37" s="182">
        <f aca="true" t="shared" si="11" ref="G37:N37">(G17/L17)*100-100</f>
        <v>6.877882494485661</v>
      </c>
      <c r="H37" s="182">
        <f t="shared" si="11"/>
        <v>7.890509971891319</v>
      </c>
      <c r="I37" s="259">
        <f t="shared" si="11"/>
        <v>5.981608473363693</v>
      </c>
      <c r="J37" s="192">
        <f t="shared" si="11"/>
        <v>5.420331356105535</v>
      </c>
      <c r="K37" s="192">
        <f t="shared" si="11"/>
        <v>7.579256770942692</v>
      </c>
      <c r="L37" s="192">
        <f t="shared" si="11"/>
        <v>6.628180457558258</v>
      </c>
      <c r="M37" s="260">
        <f t="shared" si="11"/>
        <v>4.329004329004334</v>
      </c>
      <c r="N37" s="182">
        <f t="shared" si="11"/>
        <v>7.932651562235151</v>
      </c>
      <c r="O37" s="182">
        <v>9.008607895517969</v>
      </c>
      <c r="P37" s="182">
        <v>7.630310334438079</v>
      </c>
      <c r="Q37" s="182">
        <v>5.219347581552313</v>
      </c>
      <c r="R37" s="182">
        <v>10.084550345887777</v>
      </c>
      <c r="S37" s="276">
        <f aca="true" t="shared" si="12" ref="S37:AQ37">(S17/X17)*100-100</f>
        <v>4.261001040705324</v>
      </c>
      <c r="T37" s="73">
        <f t="shared" si="12"/>
        <v>1.376664409839762</v>
      </c>
      <c r="U37" s="73">
        <f t="shared" si="12"/>
        <v>3.1385954008701162</v>
      </c>
      <c r="V37" s="73">
        <f t="shared" si="12"/>
        <v>7.914542364651609</v>
      </c>
      <c r="W37" s="277">
        <f t="shared" si="12"/>
        <v>4.885520799742025</v>
      </c>
      <c r="X37" s="62">
        <f t="shared" si="12"/>
        <v>4.822575333443098</v>
      </c>
      <c r="Y37" s="62">
        <f t="shared" si="12"/>
        <v>8.834124774848533</v>
      </c>
      <c r="Z37" s="62">
        <f t="shared" si="12"/>
        <v>4.150821263856301</v>
      </c>
      <c r="AA37" s="62">
        <f t="shared" si="12"/>
        <v>2.1661843737081483</v>
      </c>
      <c r="AB37" s="62">
        <f t="shared" si="12"/>
        <v>4.095334004699566</v>
      </c>
      <c r="AC37" s="276">
        <f t="shared" si="12"/>
        <v>4.758824417275804</v>
      </c>
      <c r="AD37" s="73">
        <f t="shared" si="12"/>
        <v>3.202365863962825</v>
      </c>
      <c r="AE37" s="73">
        <f t="shared" si="12"/>
        <v>5.82241630276566</v>
      </c>
      <c r="AF37" s="73">
        <f t="shared" si="12"/>
        <v>4.8184418060490515</v>
      </c>
      <c r="AG37" s="277">
        <f t="shared" si="12"/>
        <v>5.227834687389617</v>
      </c>
      <c r="AH37" s="62">
        <f t="shared" si="12"/>
        <v>1.6526751857615807</v>
      </c>
      <c r="AI37" s="62">
        <f t="shared" si="12"/>
        <v>2.4409244352116417</v>
      </c>
      <c r="AJ37" s="62">
        <f t="shared" si="12"/>
        <v>0.8200966850828735</v>
      </c>
      <c r="AK37" s="62">
        <f t="shared" si="12"/>
        <v>2.4323124722592127</v>
      </c>
      <c r="AL37" s="62">
        <f t="shared" si="12"/>
        <v>0.9179217538543867</v>
      </c>
      <c r="AM37" s="276">
        <f t="shared" si="12"/>
        <v>1.9941427645257193</v>
      </c>
      <c r="AN37" s="73">
        <f t="shared" si="12"/>
        <v>-0.15556131708581233</v>
      </c>
      <c r="AO37" s="73">
        <f t="shared" si="12"/>
        <v>5.0512378706810495</v>
      </c>
      <c r="AP37" s="73">
        <f t="shared" si="12"/>
        <v>0.3027335054759135</v>
      </c>
      <c r="AQ37" s="277">
        <f t="shared" si="12"/>
        <v>2.926068611263986</v>
      </c>
    </row>
    <row r="38" spans="2:43" ht="12.75">
      <c r="B38">
        <v>2.4</v>
      </c>
      <c r="C38" s="61" t="s">
        <v>70</v>
      </c>
      <c r="D38" s="182">
        <f>(D19/I19)*100-100</f>
        <v>9.810164924371307</v>
      </c>
      <c r="E38" s="182">
        <f>(E19/J19)*100-100</f>
        <v>12.575161059413034</v>
      </c>
      <c r="F38" s="182">
        <f>(F19/K19)*100-100</f>
        <v>7.069864442127198</v>
      </c>
      <c r="G38" s="182">
        <f aca="true" t="shared" si="13" ref="G38:N38">(G19/L19)*100-100</f>
        <v>11.761206277566941</v>
      </c>
      <c r="H38" s="182">
        <f t="shared" si="13"/>
        <v>7.664345375456946</v>
      </c>
      <c r="I38" s="259">
        <f t="shared" si="13"/>
        <v>11.984478033160556</v>
      </c>
      <c r="J38" s="192">
        <f t="shared" si="13"/>
        <v>12.150282984787069</v>
      </c>
      <c r="K38" s="192">
        <f t="shared" si="13"/>
        <v>10.755307309493318</v>
      </c>
      <c r="L38" s="192">
        <f t="shared" si="13"/>
        <v>12.000827167869119</v>
      </c>
      <c r="M38" s="260">
        <f t="shared" si="13"/>
        <v>13.129562886979016</v>
      </c>
      <c r="N38" s="182">
        <f t="shared" si="13"/>
        <v>18.172023011653323</v>
      </c>
      <c r="O38" s="182">
        <v>15.836547733847638</v>
      </c>
      <c r="P38" s="182">
        <v>14.8302632847912</v>
      </c>
      <c r="Q38" s="182">
        <v>17.49216808901373</v>
      </c>
      <c r="R38" s="182">
        <v>20.441327879344414</v>
      </c>
      <c r="S38" s="276">
        <f aca="true" t="shared" si="14" ref="S38:AQ38">(S19/X19)*100-100</f>
        <v>12.539336547622497</v>
      </c>
      <c r="T38" s="73">
        <f t="shared" si="14"/>
        <v>13.494582466892851</v>
      </c>
      <c r="U38" s="73">
        <f t="shared" si="14"/>
        <v>20.780430984274886</v>
      </c>
      <c r="V38" s="73">
        <f t="shared" si="14"/>
        <v>6.83516546928648</v>
      </c>
      <c r="W38" s="277">
        <f t="shared" si="14"/>
        <v>8.899999999999991</v>
      </c>
      <c r="X38" s="62">
        <f t="shared" si="14"/>
        <v>10.87565421981786</v>
      </c>
      <c r="Y38" s="62">
        <f t="shared" si="14"/>
        <v>10.027997712014923</v>
      </c>
      <c r="Z38" s="62">
        <f t="shared" si="14"/>
        <v>9.126731918139058</v>
      </c>
      <c r="AA38" s="62">
        <f t="shared" si="14"/>
        <v>15.249559405446746</v>
      </c>
      <c r="AB38" s="62">
        <f t="shared" si="14"/>
        <v>9.271523178807954</v>
      </c>
      <c r="AC38" s="276">
        <f t="shared" si="14"/>
        <v>7.68899307111586</v>
      </c>
      <c r="AD38" s="73">
        <f t="shared" si="14"/>
        <v>7.376757717795385</v>
      </c>
      <c r="AE38" s="73">
        <f t="shared" si="14"/>
        <v>7.366337984919298</v>
      </c>
      <c r="AF38" s="73">
        <f t="shared" si="14"/>
        <v>9.090579315848672</v>
      </c>
      <c r="AG38" s="277">
        <f t="shared" si="14"/>
        <v>6.997342781222329</v>
      </c>
      <c r="AH38" s="62">
        <f t="shared" si="14"/>
        <v>4.035504550141212</v>
      </c>
      <c r="AI38" s="62">
        <f t="shared" si="14"/>
        <v>8.929891897602033</v>
      </c>
      <c r="AJ38" s="62">
        <f t="shared" si="14"/>
        <v>5.284143975860346</v>
      </c>
      <c r="AK38" s="62">
        <f t="shared" si="14"/>
        <v>1.4574362371646288</v>
      </c>
      <c r="AL38" s="62">
        <f t="shared" si="14"/>
        <v>0.3484196679347349</v>
      </c>
      <c r="AM38" s="276">
        <f t="shared" si="14"/>
        <v>6.073286479186677</v>
      </c>
      <c r="AN38" s="73">
        <f t="shared" si="14"/>
        <v>-1.2929686142296077</v>
      </c>
      <c r="AO38" s="73">
        <f t="shared" si="14"/>
        <v>7.308611518001712</v>
      </c>
      <c r="AP38" s="73">
        <f t="shared" si="14"/>
        <v>8.488720303453775</v>
      </c>
      <c r="AQ38" s="277">
        <f t="shared" si="14"/>
        <v>10.775471623803696</v>
      </c>
    </row>
    <row r="39" spans="1:43" ht="12.75">
      <c r="A39">
        <v>3</v>
      </c>
      <c r="B39" t="s">
        <v>83</v>
      </c>
      <c r="C39" s="61"/>
      <c r="D39" s="182">
        <f>(D21/I21)*100-100</f>
        <v>10.775389780437195</v>
      </c>
      <c r="E39" s="182">
        <f>(E21/J21)*100-100</f>
        <v>11.19954611023826</v>
      </c>
      <c r="F39" s="182">
        <f>(F21/K21)*100-100</f>
        <v>10.362218705562825</v>
      </c>
      <c r="G39" s="182">
        <f aca="true" t="shared" si="15" ref="G39:N39">(G21/L21)*100-100</f>
        <v>10.53948660851691</v>
      </c>
      <c r="H39" s="182">
        <f t="shared" si="15"/>
        <v>10.964810002887162</v>
      </c>
      <c r="I39" s="259">
        <f t="shared" si="15"/>
        <v>11.077861916187942</v>
      </c>
      <c r="J39" s="192">
        <f t="shared" si="15"/>
        <v>10.327245265422704</v>
      </c>
      <c r="K39" s="192">
        <f t="shared" si="15"/>
        <v>11.124519257566476</v>
      </c>
      <c r="L39" s="192">
        <f t="shared" si="15"/>
        <v>11.542560654866563</v>
      </c>
      <c r="M39" s="260">
        <f t="shared" si="15"/>
        <v>11.460902230047324</v>
      </c>
      <c r="N39" s="182">
        <f t="shared" si="15"/>
        <v>10.807812956281722</v>
      </c>
      <c r="O39" s="182">
        <v>12.124066015738038</v>
      </c>
      <c r="P39" s="182">
        <v>10.108963481430806</v>
      </c>
      <c r="Q39" s="182">
        <v>10.601362485098846</v>
      </c>
      <c r="R39" s="182">
        <v>10.432812564071028</v>
      </c>
      <c r="S39" s="276">
        <f aca="true" t="shared" si="16" ref="S39:AQ39">(S21/X21)*100-100</f>
        <v>9.882568484465807</v>
      </c>
      <c r="T39" s="73">
        <f t="shared" si="16"/>
        <v>11.400717344246232</v>
      </c>
      <c r="U39" s="73">
        <f t="shared" si="16"/>
        <v>9.408656299519237</v>
      </c>
      <c r="V39" s="73">
        <f t="shared" si="16"/>
        <v>8.424663174590677</v>
      </c>
      <c r="W39" s="277">
        <f t="shared" si="16"/>
        <v>10.137444111581132</v>
      </c>
      <c r="X39" s="62">
        <f t="shared" si="16"/>
        <v>8.204818523679606</v>
      </c>
      <c r="Y39" s="62">
        <f t="shared" si="16"/>
        <v>6.659543559374015</v>
      </c>
      <c r="Z39" s="62">
        <f t="shared" si="16"/>
        <v>9.344806319931863</v>
      </c>
      <c r="AA39" s="62">
        <f t="shared" si="16"/>
        <v>9.800290914809139</v>
      </c>
      <c r="AB39" s="62">
        <f t="shared" si="16"/>
        <v>7.165385453049495</v>
      </c>
      <c r="AC39" s="276">
        <f t="shared" si="16"/>
        <v>7.304124181127847</v>
      </c>
      <c r="AD39" s="73">
        <f t="shared" si="16"/>
        <v>6.929647516759175</v>
      </c>
      <c r="AE39" s="73">
        <f t="shared" si="16"/>
        <v>6.755496335776144</v>
      </c>
      <c r="AF39" s="73">
        <f t="shared" si="16"/>
        <v>8.052656395356237</v>
      </c>
      <c r="AG39" s="277">
        <f t="shared" si="16"/>
        <v>7.59783712472985</v>
      </c>
      <c r="AH39" s="62">
        <f t="shared" si="16"/>
        <v>7.124449613334576</v>
      </c>
      <c r="AI39" s="62">
        <f t="shared" si="16"/>
        <v>6.406396809265402</v>
      </c>
      <c r="AJ39" s="62">
        <f t="shared" si="16"/>
        <v>8.312887862606445</v>
      </c>
      <c r="AK39" s="62">
        <f t="shared" si="16"/>
        <v>6.700841684456705</v>
      </c>
      <c r="AL39" s="62">
        <f t="shared" si="16"/>
        <v>7.127781238668177</v>
      </c>
      <c r="AM39" s="276">
        <f t="shared" si="16"/>
        <v>5.60023203065343</v>
      </c>
      <c r="AN39" s="73">
        <f t="shared" si="16"/>
        <v>3.954376564767429</v>
      </c>
      <c r="AO39" s="73">
        <f t="shared" si="16"/>
        <v>6.200666272973578</v>
      </c>
      <c r="AP39" s="73">
        <f t="shared" si="16"/>
        <v>6.817818704701594</v>
      </c>
      <c r="AQ39" s="277">
        <f t="shared" si="16"/>
        <v>5.738639715280101</v>
      </c>
    </row>
    <row r="40" spans="2:43" ht="12.75">
      <c r="B40">
        <v>3.1</v>
      </c>
      <c r="C40" s="61" t="s">
        <v>108</v>
      </c>
      <c r="D40" s="182">
        <f>(D23/I23)*100-100</f>
        <v>12.023691078339965</v>
      </c>
      <c r="E40" s="182">
        <f>(E23/J23)*100-100</f>
        <v>12.421975706781126</v>
      </c>
      <c r="F40" s="182">
        <f>(F23/K23)*100-100</f>
        <v>11.543554006968648</v>
      </c>
      <c r="G40" s="182">
        <f aca="true" t="shared" si="17" ref="G40:N40">(G23/L23)*100-100</f>
        <v>11.043220415131643</v>
      </c>
      <c r="H40" s="182">
        <f t="shared" si="17"/>
        <v>13.09535543045321</v>
      </c>
      <c r="I40" s="259">
        <f t="shared" si="17"/>
        <v>11.816313960074964</v>
      </c>
      <c r="J40" s="192">
        <f t="shared" si="17"/>
        <v>11.588352357678303</v>
      </c>
      <c r="K40" s="192">
        <f t="shared" si="17"/>
        <v>12.096238722024765</v>
      </c>
      <c r="L40" s="192">
        <f t="shared" si="17"/>
        <v>12.671635935661058</v>
      </c>
      <c r="M40" s="260">
        <f t="shared" si="17"/>
        <v>10.908845392113989</v>
      </c>
      <c r="N40" s="182">
        <f t="shared" si="17"/>
        <v>12.558615998623196</v>
      </c>
      <c r="O40" s="182">
        <v>13.478627987033292</v>
      </c>
      <c r="P40" s="182">
        <v>11.211491328762449</v>
      </c>
      <c r="Q40" s="182">
        <v>11.897056011557837</v>
      </c>
      <c r="R40" s="182">
        <v>12.37372642531976</v>
      </c>
      <c r="S40" s="276">
        <f aca="true" t="shared" si="18" ref="S40:AQ40">(S23/X23)*100-100</f>
        <v>10.61986213198631</v>
      </c>
      <c r="T40" s="73">
        <f t="shared" si="18"/>
        <v>10.986087173068242</v>
      </c>
      <c r="U40" s="73">
        <f t="shared" si="18"/>
        <v>9.724132296673531</v>
      </c>
      <c r="V40" s="73">
        <f t="shared" si="18"/>
        <v>11.23952227894371</v>
      </c>
      <c r="W40" s="277">
        <f t="shared" si="18"/>
        <v>10.595211456701719</v>
      </c>
      <c r="X40" s="62">
        <f t="shared" si="18"/>
        <v>12.008691943705443</v>
      </c>
      <c r="Y40" s="62">
        <f t="shared" si="18"/>
        <v>14.147111407006236</v>
      </c>
      <c r="Z40" s="62">
        <f t="shared" si="18"/>
        <v>14.551991452391547</v>
      </c>
      <c r="AA40" s="62">
        <f t="shared" si="18"/>
        <v>10.386809517183806</v>
      </c>
      <c r="AB40" s="62">
        <f t="shared" si="18"/>
        <v>8.326263483214149</v>
      </c>
      <c r="AC40" s="276">
        <f t="shared" si="18"/>
        <v>9.142372047353177</v>
      </c>
      <c r="AD40" s="73">
        <f t="shared" si="18"/>
        <v>9.964875336234343</v>
      </c>
      <c r="AE40" s="73">
        <f t="shared" si="18"/>
        <v>7.989994609890843</v>
      </c>
      <c r="AF40" s="73">
        <f t="shared" si="18"/>
        <v>9.84677696687173</v>
      </c>
      <c r="AG40" s="277">
        <f t="shared" si="18"/>
        <v>8.794831223628691</v>
      </c>
      <c r="AH40" s="62">
        <f t="shared" si="18"/>
        <v>9.154011230817247</v>
      </c>
      <c r="AI40" s="62">
        <f t="shared" si="18"/>
        <v>10.239854908184086</v>
      </c>
      <c r="AJ40" s="62">
        <f t="shared" si="18"/>
        <v>9.04014987326893</v>
      </c>
      <c r="AK40" s="62">
        <f t="shared" si="18"/>
        <v>9.099246506101949</v>
      </c>
      <c r="AL40" s="62">
        <f t="shared" si="18"/>
        <v>8.114492856924642</v>
      </c>
      <c r="AM40" s="276">
        <f t="shared" si="18"/>
        <v>7.108114341391627</v>
      </c>
      <c r="AN40" s="73">
        <f t="shared" si="18"/>
        <v>5.076848313910844</v>
      </c>
      <c r="AO40" s="73">
        <f t="shared" si="18"/>
        <v>6.849046235968288</v>
      </c>
      <c r="AP40" s="73">
        <f t="shared" si="18"/>
        <v>7.676856091211064</v>
      </c>
      <c r="AQ40" s="277">
        <f t="shared" si="18"/>
        <v>9.20868269466007</v>
      </c>
    </row>
    <row r="41" spans="2:43" ht="12.75">
      <c r="B41">
        <v>3.2</v>
      </c>
      <c r="C41" s="20" t="s">
        <v>109</v>
      </c>
      <c r="D41" s="182">
        <f>(D25/I25)*100-100</f>
        <v>11.78816184181646</v>
      </c>
      <c r="E41" s="182">
        <f>(E25/J25)*100-100</f>
        <v>10.473363622292425</v>
      </c>
      <c r="F41" s="182">
        <f>(F25/K25)*100-100</f>
        <v>11.899324572777758</v>
      </c>
      <c r="G41" s="182">
        <f aca="true" t="shared" si="19" ref="G41:N41">(G25/L25)*100-100</f>
        <v>12.365613005646765</v>
      </c>
      <c r="H41" s="182">
        <f t="shared" si="19"/>
        <v>12.563314873986698</v>
      </c>
      <c r="I41" s="259">
        <f t="shared" si="19"/>
        <v>13.915575287129585</v>
      </c>
      <c r="J41" s="192">
        <f t="shared" si="19"/>
        <v>13.446541270283944</v>
      </c>
      <c r="K41" s="192">
        <f t="shared" si="19"/>
        <v>14.683002075218326</v>
      </c>
      <c r="L41" s="192">
        <f t="shared" si="19"/>
        <v>13.935411491305388</v>
      </c>
      <c r="M41" s="260">
        <f t="shared" si="19"/>
        <v>13.618163777505401</v>
      </c>
      <c r="N41" s="182">
        <f t="shared" si="19"/>
        <v>12.287477304915868</v>
      </c>
      <c r="O41" s="182">
        <v>15.135090453922828</v>
      </c>
      <c r="P41" s="182">
        <v>11.083579881656803</v>
      </c>
      <c r="Q41" s="182">
        <v>12.70627701438616</v>
      </c>
      <c r="R41" s="182">
        <v>10.900381901741213</v>
      </c>
      <c r="S41" s="276">
        <f aca="true" t="shared" si="20" ref="S41:AQ41">(S25/X25)*100-100</f>
        <v>9.200974296956161</v>
      </c>
      <c r="T41" s="73">
        <f t="shared" si="20"/>
        <v>10.69514522496145</v>
      </c>
      <c r="U41" s="73">
        <f t="shared" si="20"/>
        <v>9.686840824273887</v>
      </c>
      <c r="V41" s="73">
        <f t="shared" si="20"/>
        <v>7.48609705021704</v>
      </c>
      <c r="W41" s="277">
        <f t="shared" si="20"/>
        <v>8.826429980276146</v>
      </c>
      <c r="X41" s="62">
        <f t="shared" si="20"/>
        <v>4.526905765724692</v>
      </c>
      <c r="Y41" s="62">
        <f t="shared" si="20"/>
        <v>4.9870999615743585</v>
      </c>
      <c r="Z41" s="62">
        <f t="shared" si="20"/>
        <v>4.636454958332735</v>
      </c>
      <c r="AA41" s="62">
        <f t="shared" si="20"/>
        <v>4.5407756433490505</v>
      </c>
      <c r="AB41" s="62">
        <f t="shared" si="20"/>
        <v>3.908651734738683</v>
      </c>
      <c r="AC41" s="276">
        <f t="shared" si="20"/>
        <v>8.01604670930918</v>
      </c>
      <c r="AD41" s="73">
        <f t="shared" si="20"/>
        <v>6.669399227075772</v>
      </c>
      <c r="AE41" s="73">
        <f t="shared" si="20"/>
        <v>7.860761811744595</v>
      </c>
      <c r="AF41" s="73">
        <f t="shared" si="20"/>
        <v>8.905028815031187</v>
      </c>
      <c r="AG41" s="277">
        <f t="shared" si="20"/>
        <v>8.746179317371357</v>
      </c>
      <c r="AH41" s="62">
        <f t="shared" si="20"/>
        <v>7.3105799512132705</v>
      </c>
      <c r="AI41" s="62">
        <f t="shared" si="20"/>
        <v>6.5992540923489855</v>
      </c>
      <c r="AJ41" s="62">
        <f t="shared" si="20"/>
        <v>7.689526532892899</v>
      </c>
      <c r="AK41" s="62">
        <f t="shared" si="20"/>
        <v>7.7510675581415285</v>
      </c>
      <c r="AL41" s="62">
        <f t="shared" si="20"/>
        <v>7.253107498975538</v>
      </c>
      <c r="AM41" s="276">
        <f t="shared" si="20"/>
        <v>4.093645140085329</v>
      </c>
      <c r="AN41" s="73">
        <f t="shared" si="20"/>
        <v>4.010582354086864</v>
      </c>
      <c r="AO41" s="73">
        <f t="shared" si="20"/>
        <v>3.316014669926659</v>
      </c>
      <c r="AP41" s="73">
        <f t="shared" si="20"/>
        <v>4.059412951881882</v>
      </c>
      <c r="AQ41" s="277">
        <f t="shared" si="20"/>
        <v>5.0415194504725775</v>
      </c>
    </row>
    <row r="42" spans="2:43" ht="12.75">
      <c r="B42">
        <v>3.3</v>
      </c>
      <c r="C42" s="183" t="s">
        <v>106</v>
      </c>
      <c r="D42" s="182">
        <f>(D27/I27)*100-100</f>
        <v>7.252961386595572</v>
      </c>
      <c r="E42" s="182">
        <f>(E27/J27)*100-100</f>
        <v>9.505124773098146</v>
      </c>
      <c r="F42" s="182">
        <f>(F27/K27)*100-100</f>
        <v>6.169638605217202</v>
      </c>
      <c r="G42" s="182">
        <f aca="true" t="shared" si="21" ref="G42:N42">(G27/L27)*100-100</f>
        <v>7.713211790552151</v>
      </c>
      <c r="H42" s="182">
        <f t="shared" si="21"/>
        <v>5.178974381664531</v>
      </c>
      <c r="I42" s="259">
        <f t="shared" si="21"/>
        <v>6.888764648491019</v>
      </c>
      <c r="J42" s="192">
        <f t="shared" si="21"/>
        <v>5.062510835853672</v>
      </c>
      <c r="K42" s="192">
        <f t="shared" si="21"/>
        <v>5.595163597353832</v>
      </c>
      <c r="L42" s="192">
        <f t="shared" si="21"/>
        <v>7.21717385965303</v>
      </c>
      <c r="M42" s="260">
        <f t="shared" si="21"/>
        <v>10.254158739450702</v>
      </c>
      <c r="N42" s="182">
        <f t="shared" si="21"/>
        <v>6.313535247585335</v>
      </c>
      <c r="O42" s="182">
        <v>7.205450797615782</v>
      </c>
      <c r="P42" s="182">
        <v>7.0379407683842885</v>
      </c>
      <c r="Q42" s="182">
        <v>6.4870840812638875</v>
      </c>
      <c r="R42" s="182">
        <v>6.475866457167328</v>
      </c>
      <c r="S42" s="276">
        <f aca="true" t="shared" si="22" ref="S42:AQ42">(S27/X27)*100-100</f>
        <v>9.225177976431056</v>
      </c>
      <c r="T42" s="73">
        <f t="shared" si="22"/>
        <v>12.742987979393234</v>
      </c>
      <c r="U42" s="73">
        <f t="shared" si="22"/>
        <v>8.539973515436344</v>
      </c>
      <c r="V42" s="73">
        <f t="shared" si="22"/>
        <v>4.815839314194577</v>
      </c>
      <c r="W42" s="277">
        <f t="shared" si="22"/>
        <v>10.65147422265646</v>
      </c>
      <c r="X42" s="62">
        <f t="shared" si="22"/>
        <v>5.386950178592386</v>
      </c>
      <c r="Y42" s="62">
        <f t="shared" si="22"/>
        <v>-3.093035123921098</v>
      </c>
      <c r="Z42" s="62">
        <f t="shared" si="22"/>
        <v>4.788724729954026</v>
      </c>
      <c r="AA42" s="62">
        <f t="shared" si="22"/>
        <v>13.995142252460838</v>
      </c>
      <c r="AB42" s="62">
        <f t="shared" si="22"/>
        <v>8.54362269565489</v>
      </c>
      <c r="AC42" s="276">
        <f t="shared" si="22"/>
        <v>3.7734535696759366</v>
      </c>
      <c r="AD42" s="73">
        <f t="shared" si="22"/>
        <v>2.9195830145807946</v>
      </c>
      <c r="AE42" s="73">
        <f t="shared" si="22"/>
        <v>3.666826502693695</v>
      </c>
      <c r="AF42" s="73">
        <f t="shared" si="22"/>
        <v>4.464789150369469</v>
      </c>
      <c r="AG42" s="277">
        <f t="shared" si="22"/>
        <v>4.355326975033364</v>
      </c>
      <c r="AH42" s="62">
        <f t="shared" si="22"/>
        <v>3.9270651725709484</v>
      </c>
      <c r="AI42" s="62">
        <f t="shared" si="22"/>
        <v>1.3704179543271096</v>
      </c>
      <c r="AJ42" s="62">
        <f t="shared" si="22"/>
        <v>7.686232819500333</v>
      </c>
      <c r="AK42" s="62">
        <f t="shared" si="22"/>
        <v>2.2717270892453456</v>
      </c>
      <c r="AL42" s="62">
        <f t="shared" si="22"/>
        <v>5.340579834382012</v>
      </c>
      <c r="AM42" s="276">
        <f t="shared" si="22"/>
        <v>4.724349795828701</v>
      </c>
      <c r="AN42" s="73">
        <f t="shared" si="22"/>
        <v>2.5155143158869038</v>
      </c>
      <c r="AO42" s="73">
        <f t="shared" si="22"/>
        <v>7.9019386133097385</v>
      </c>
      <c r="AP42" s="73">
        <f t="shared" si="22"/>
        <v>8.118262809890226</v>
      </c>
      <c r="AQ42" s="277">
        <f t="shared" si="22"/>
        <v>1.007879470083978</v>
      </c>
    </row>
    <row r="43" spans="1:48" ht="13.5" thickBot="1">
      <c r="A43" s="211" t="s">
        <v>31</v>
      </c>
      <c r="B43" s="212"/>
      <c r="C43" s="212"/>
      <c r="D43" s="184">
        <f>(D29/I29)*100-100</f>
        <v>9.0267146456615</v>
      </c>
      <c r="E43" s="184">
        <f>(E29/J29)*100-100</f>
        <v>8.760773744349919</v>
      </c>
      <c r="F43" s="184">
        <f>(F29/K29)*100-100</f>
        <v>8.843459677853645</v>
      </c>
      <c r="G43" s="184">
        <f aca="true" t="shared" si="23" ref="G43:N43">(G29/L29)*100-100</f>
        <v>9.344165291575294</v>
      </c>
      <c r="H43" s="184">
        <f t="shared" si="23"/>
        <v>9.237304225445484</v>
      </c>
      <c r="I43" s="261">
        <f t="shared" si="23"/>
        <v>9.624019460756998</v>
      </c>
      <c r="J43" s="184">
        <f t="shared" si="23"/>
        <v>9.654434143781714</v>
      </c>
      <c r="K43" s="184">
        <f t="shared" si="23"/>
        <v>9.274380485564393</v>
      </c>
      <c r="L43" s="184">
        <f t="shared" si="23"/>
        <v>10.061231477813664</v>
      </c>
      <c r="M43" s="262">
        <f t="shared" si="23"/>
        <v>9.560270480869562</v>
      </c>
      <c r="N43" s="184">
        <f t="shared" si="23"/>
        <v>9.156521510266032</v>
      </c>
      <c r="O43" s="184">
        <v>10.349523306969871</v>
      </c>
      <c r="P43" s="184">
        <v>7.9272949205891905</v>
      </c>
      <c r="Q43" s="184">
        <v>8.936059706624093</v>
      </c>
      <c r="R43" s="184">
        <v>9.125613655812288</v>
      </c>
      <c r="S43" s="278">
        <f aca="true" t="shared" si="24" ref="S43:AQ43">(S29/X29)*100-100</f>
        <v>7.530409368021523</v>
      </c>
      <c r="T43" s="166">
        <f t="shared" si="24"/>
        <v>8.553627312477843</v>
      </c>
      <c r="U43" s="166">
        <f t="shared" si="24"/>
        <v>6.974582295597017</v>
      </c>
      <c r="V43" s="166">
        <f t="shared" si="24"/>
        <v>6.653052387667586</v>
      </c>
      <c r="W43" s="279">
        <f t="shared" si="24"/>
        <v>7.872669147726725</v>
      </c>
      <c r="X43" s="166">
        <f t="shared" si="24"/>
        <v>8.450453768608227</v>
      </c>
      <c r="Y43" s="166">
        <f t="shared" si="24"/>
        <v>7.900455851300038</v>
      </c>
      <c r="Z43" s="166">
        <f t="shared" si="24"/>
        <v>11.333581775649208</v>
      </c>
      <c r="AA43" s="166">
        <f t="shared" si="24"/>
        <v>8.875057336527178</v>
      </c>
      <c r="AB43" s="166">
        <f t="shared" si="24"/>
        <v>5.459855510580525</v>
      </c>
      <c r="AC43" s="278">
        <f t="shared" si="24"/>
        <v>3.768046777287168</v>
      </c>
      <c r="AD43" s="166">
        <f t="shared" si="24"/>
        <v>3.617401691038097</v>
      </c>
      <c r="AE43" s="166">
        <f t="shared" si="24"/>
        <v>1.524048195659546</v>
      </c>
      <c r="AF43" s="166">
        <f t="shared" si="24"/>
        <v>5.374289249855096</v>
      </c>
      <c r="AG43" s="279">
        <f t="shared" si="24"/>
        <v>4.973903090751833</v>
      </c>
      <c r="AH43" s="166">
        <f t="shared" si="24"/>
        <v>5.7566849980378265</v>
      </c>
      <c r="AI43" s="166">
        <f t="shared" si="24"/>
        <v>6.4616295135133015</v>
      </c>
      <c r="AJ43" s="166">
        <f t="shared" si="24"/>
        <v>6.582729791668342</v>
      </c>
      <c r="AK43" s="166">
        <f t="shared" si="24"/>
        <v>5.184531375041175</v>
      </c>
      <c r="AL43" s="166">
        <f t="shared" si="24"/>
        <v>4.579336847765674</v>
      </c>
      <c r="AM43" s="278">
        <f t="shared" si="24"/>
        <v>4.357282064758607</v>
      </c>
      <c r="AN43" s="166">
        <f t="shared" si="24"/>
        <v>1.7378161653722373</v>
      </c>
      <c r="AO43" s="166">
        <f t="shared" si="24"/>
        <v>4.467695079758656</v>
      </c>
      <c r="AP43" s="166">
        <f t="shared" si="24"/>
        <v>6.68360774702883</v>
      </c>
      <c r="AQ43" s="279">
        <f t="shared" si="24"/>
        <v>5.086288631274812</v>
      </c>
      <c r="AR43" s="165"/>
      <c r="AS43" s="165"/>
      <c r="AT43" s="165"/>
      <c r="AU43" s="165"/>
      <c r="AV43" s="165"/>
    </row>
    <row r="44" spans="1:48" ht="12.75">
      <c r="A44" s="219"/>
      <c r="B44" s="149"/>
      <c r="C44" s="149"/>
      <c r="D44" s="222"/>
      <c r="E44" s="222"/>
      <c r="F44" s="222"/>
      <c r="G44" s="222"/>
      <c r="H44" s="222"/>
      <c r="I44" s="263"/>
      <c r="J44" s="222"/>
      <c r="K44" s="222"/>
      <c r="L44" s="222"/>
      <c r="M44" s="264"/>
      <c r="N44" s="222"/>
      <c r="O44" s="222"/>
      <c r="P44" s="222"/>
      <c r="Q44" s="222"/>
      <c r="R44" s="222"/>
      <c r="S44" s="276"/>
      <c r="T44" s="73"/>
      <c r="U44" s="73"/>
      <c r="V44" s="73"/>
      <c r="W44" s="277"/>
      <c r="X44" s="73"/>
      <c r="Y44" s="73"/>
      <c r="Z44" s="73"/>
      <c r="AA44" s="73"/>
      <c r="AB44" s="73"/>
      <c r="AC44" s="276"/>
      <c r="AD44" s="73"/>
      <c r="AE44" s="73"/>
      <c r="AF44" s="73"/>
      <c r="AG44" s="277"/>
      <c r="AH44" s="73"/>
      <c r="AI44" s="73"/>
      <c r="AJ44" s="73"/>
      <c r="AK44" s="73"/>
      <c r="AL44" s="73"/>
      <c r="AM44" s="276"/>
      <c r="AN44" s="73"/>
      <c r="AO44" s="73"/>
      <c r="AP44" s="73"/>
      <c r="AQ44" s="277"/>
      <c r="AR44" s="75"/>
      <c r="AS44" s="75"/>
      <c r="AT44" s="75"/>
      <c r="AU44" s="75"/>
      <c r="AV44" s="75"/>
    </row>
    <row r="45" spans="1:43" ht="15.75">
      <c r="A45" s="185" t="s">
        <v>35</v>
      </c>
      <c r="B45" s="75"/>
      <c r="C45" s="75"/>
      <c r="D45" s="186"/>
      <c r="E45" s="186"/>
      <c r="F45" s="186"/>
      <c r="G45" s="186"/>
      <c r="H45" s="75"/>
      <c r="I45" s="247"/>
      <c r="J45" s="75"/>
      <c r="K45" s="186"/>
      <c r="L45" s="186"/>
      <c r="M45" s="248"/>
      <c r="N45" s="75"/>
      <c r="O45" s="75"/>
      <c r="P45" s="75"/>
      <c r="Q45" s="75"/>
      <c r="R45" s="75"/>
      <c r="S45" s="270"/>
      <c r="T45" s="75"/>
      <c r="U45" s="187"/>
      <c r="V45" s="187"/>
      <c r="W45" s="248"/>
      <c r="X45" s="75"/>
      <c r="Y45" s="75"/>
      <c r="Z45" s="188"/>
      <c r="AA45" s="188"/>
      <c r="AB45" s="188"/>
      <c r="AC45" s="247"/>
      <c r="AD45" s="75"/>
      <c r="AE45" s="75"/>
      <c r="AF45" s="75"/>
      <c r="AG45" s="248"/>
      <c r="AM45" s="247"/>
      <c r="AN45" s="75"/>
      <c r="AO45" s="75"/>
      <c r="AP45" s="75"/>
      <c r="AQ45" s="248"/>
    </row>
    <row r="46" spans="1:43" ht="12.75">
      <c r="A46" s="296" t="s">
        <v>19</v>
      </c>
      <c r="B46" s="296"/>
      <c r="C46" s="296"/>
      <c r="D46" s="296"/>
      <c r="E46" s="296"/>
      <c r="F46" s="189"/>
      <c r="G46" s="189"/>
      <c r="H46" s="9"/>
      <c r="I46" s="245"/>
      <c r="J46" s="9"/>
      <c r="K46" s="189"/>
      <c r="L46" s="189"/>
      <c r="M46" s="246"/>
      <c r="N46" s="9"/>
      <c r="O46" s="9"/>
      <c r="P46" s="9"/>
      <c r="Q46" s="9"/>
      <c r="R46" s="9"/>
      <c r="S46" s="271"/>
      <c r="T46" s="9"/>
      <c r="U46" s="140"/>
      <c r="V46" s="140"/>
      <c r="W46" s="246"/>
      <c r="X46" s="9"/>
      <c r="Y46" s="9"/>
      <c r="Z46" s="3"/>
      <c r="AA46" s="3"/>
      <c r="AB46" s="3"/>
      <c r="AC46" s="245"/>
      <c r="AD46" s="9"/>
      <c r="AE46" s="9"/>
      <c r="AF46" s="9"/>
      <c r="AG46" s="246"/>
      <c r="AM46" s="247"/>
      <c r="AN46" s="75"/>
      <c r="AO46" s="75"/>
      <c r="AP46" s="75"/>
      <c r="AQ46" s="248"/>
    </row>
    <row r="47" spans="1:43" ht="12.75">
      <c r="A47" s="223"/>
      <c r="B47" s="75"/>
      <c r="C47" s="75"/>
      <c r="D47" s="186"/>
      <c r="E47" s="186"/>
      <c r="F47" s="186"/>
      <c r="G47" s="186"/>
      <c r="H47" s="75"/>
      <c r="I47" s="247"/>
      <c r="J47" s="75"/>
      <c r="K47" s="186"/>
      <c r="L47" s="186"/>
      <c r="M47" s="248"/>
      <c r="N47" s="75"/>
      <c r="O47" s="75"/>
      <c r="P47" s="75"/>
      <c r="Q47" s="75"/>
      <c r="R47" s="75"/>
      <c r="S47" s="272"/>
      <c r="T47" s="75"/>
      <c r="U47" s="220"/>
      <c r="V47" s="220"/>
      <c r="W47" s="248"/>
      <c r="X47" s="75"/>
      <c r="Y47" s="75"/>
      <c r="Z47" s="188"/>
      <c r="AA47" s="188"/>
      <c r="AB47" s="188"/>
      <c r="AC47" s="247"/>
      <c r="AD47" s="75"/>
      <c r="AE47" s="75"/>
      <c r="AF47" s="75"/>
      <c r="AG47" s="248"/>
      <c r="AM47" s="247"/>
      <c r="AN47" s="75"/>
      <c r="AO47" s="75"/>
      <c r="AP47" s="75"/>
      <c r="AQ47" s="248"/>
    </row>
    <row r="48" spans="1:48" ht="12.75">
      <c r="A48">
        <v>1</v>
      </c>
      <c r="B48" s="20" t="s">
        <v>101</v>
      </c>
      <c r="D48" s="75">
        <f>+E48+F48+G48+H48</f>
        <v>764083</v>
      </c>
      <c r="E48">
        <v>199381</v>
      </c>
      <c r="F48" s="75">
        <v>246379</v>
      </c>
      <c r="G48">
        <v>143319</v>
      </c>
      <c r="H48" s="11">
        <v>175004</v>
      </c>
      <c r="I48" s="247">
        <f>+J48+K48+L48+M48</f>
        <v>695424</v>
      </c>
      <c r="J48" s="76">
        <v>186669</v>
      </c>
      <c r="K48" s="76">
        <v>225723</v>
      </c>
      <c r="L48" s="76">
        <v>127706</v>
      </c>
      <c r="M48" s="249">
        <v>155326</v>
      </c>
      <c r="N48" s="75">
        <f>+O48+P48+Q48+R48</f>
        <v>615845</v>
      </c>
      <c r="O48" s="76">
        <v>161271</v>
      </c>
      <c r="P48" s="76">
        <v>199365</v>
      </c>
      <c r="Q48" s="76">
        <v>115383</v>
      </c>
      <c r="R48" s="11">
        <v>139826</v>
      </c>
      <c r="S48" s="280">
        <f>+T48+U48+V48+W48</f>
        <v>556145</v>
      </c>
      <c r="T48" s="75">
        <v>139855</v>
      </c>
      <c r="U48" s="51">
        <v>179956</v>
      </c>
      <c r="V48" s="76">
        <v>105298</v>
      </c>
      <c r="W48" s="281">
        <v>131036</v>
      </c>
      <c r="X48" s="42">
        <f>+Y48+Z48+AA48+AB48</f>
        <v>534689</v>
      </c>
      <c r="Y48" s="76">
        <v>133747</v>
      </c>
      <c r="Z48" s="13">
        <v>175801</v>
      </c>
      <c r="AA48" s="42">
        <v>101124</v>
      </c>
      <c r="AB48" s="42">
        <v>124017</v>
      </c>
      <c r="AC48" s="280">
        <f>+AD48+AE48+AF48+AG48</f>
        <v>468545</v>
      </c>
      <c r="AD48" s="22">
        <v>117912</v>
      </c>
      <c r="AE48" s="22">
        <v>141570</v>
      </c>
      <c r="AF48" s="22">
        <v>91662</v>
      </c>
      <c r="AG48" s="288">
        <v>117401</v>
      </c>
      <c r="AH48" s="42">
        <f>+AI48+AJ48+AK48+AL48</f>
        <v>487397</v>
      </c>
      <c r="AI48" s="42">
        <v>124012</v>
      </c>
      <c r="AJ48" s="42">
        <v>156360</v>
      </c>
      <c r="AK48" s="42">
        <v>92266</v>
      </c>
      <c r="AL48" s="42">
        <v>114759</v>
      </c>
      <c r="AM48" s="280">
        <f>+AN48+AO48+AP48+AQ48</f>
        <v>457215</v>
      </c>
      <c r="AN48" s="22">
        <v>112736</v>
      </c>
      <c r="AO48" s="22">
        <v>144359</v>
      </c>
      <c r="AP48" s="22">
        <v>87129</v>
      </c>
      <c r="AQ48" s="288">
        <v>112991</v>
      </c>
      <c r="AR48" s="42">
        <f>+AS48+AT48+AU48+AV48</f>
        <v>454060</v>
      </c>
      <c r="AS48" s="42">
        <v>118081</v>
      </c>
      <c r="AT48" s="42">
        <v>145563</v>
      </c>
      <c r="AU48" s="42">
        <v>82149</v>
      </c>
      <c r="AV48" s="42">
        <v>108267</v>
      </c>
    </row>
    <row r="49" spans="3:48" ht="12.75">
      <c r="C49" s="20"/>
      <c r="D49" s="118">
        <f>(D48/$D48)*100</f>
        <v>100</v>
      </c>
      <c r="E49" s="118">
        <f>(E48/$D48)*100</f>
        <v>26.09415469261847</v>
      </c>
      <c r="F49" s="118">
        <f>(F48/$D48)*100</f>
        <v>32.24505714693299</v>
      </c>
      <c r="G49" s="118">
        <f>(G48/$D48)*100</f>
        <v>18.75699367738845</v>
      </c>
      <c r="H49" s="118">
        <f>(H48/$D48)*100</f>
        <v>22.903794483060086</v>
      </c>
      <c r="I49" s="250">
        <f>(I48/$I48)*100</f>
        <v>100</v>
      </c>
      <c r="J49" s="178">
        <f>(J48/$I48)*100</f>
        <v>26.842473081170624</v>
      </c>
      <c r="K49" s="178">
        <f>(K48/$I48)*100</f>
        <v>32.45832758144672</v>
      </c>
      <c r="L49" s="178">
        <f>(L48/$I48)*100</f>
        <v>18.363760813546843</v>
      </c>
      <c r="M49" s="251">
        <f>(M48/$I48)*100</f>
        <v>22.33543852383582</v>
      </c>
      <c r="N49" s="118">
        <f>(N48/$N48)*100</f>
        <v>100</v>
      </c>
      <c r="O49" s="118">
        <f>(O48/$N48)*100</f>
        <v>26.186946390731435</v>
      </c>
      <c r="P49" s="118">
        <f>(P48/$N48)*100</f>
        <v>32.37259375329831</v>
      </c>
      <c r="Q49" s="118">
        <f>(Q48/$N48)*100</f>
        <v>18.735720838847435</v>
      </c>
      <c r="R49" s="118">
        <f>(R48/$N48)*100</f>
        <v>22.704739017122815</v>
      </c>
      <c r="S49" s="250">
        <f>(S48/$S48)*100</f>
        <v>100</v>
      </c>
      <c r="T49" s="178">
        <f>(T48/$S48)*100</f>
        <v>25.147218800852293</v>
      </c>
      <c r="U49" s="178">
        <f>(U48/$S48)*100</f>
        <v>32.35774842891692</v>
      </c>
      <c r="V49" s="178">
        <f>(V48/$S48)*100</f>
        <v>18.93355150185653</v>
      </c>
      <c r="W49" s="251">
        <f>(W48/$S48)*100</f>
        <v>23.561481268374255</v>
      </c>
      <c r="X49" s="118">
        <f>(X48/$X48)*100</f>
        <v>100</v>
      </c>
      <c r="Y49" s="118">
        <f>(Y48/$X48)*100</f>
        <v>25.013980089360356</v>
      </c>
      <c r="Z49" s="118">
        <f>(Z48/$X48)*100</f>
        <v>32.87911290488489</v>
      </c>
      <c r="AA49" s="118">
        <f>(AA48/$X48)*100</f>
        <v>18.912676340826163</v>
      </c>
      <c r="AB49" s="118">
        <f>(AB48/$X48)*100</f>
        <v>23.194230664928583</v>
      </c>
      <c r="AC49" s="289">
        <f>(AC48/$AC48)*100</f>
        <v>100</v>
      </c>
      <c r="AD49" s="290">
        <f>(AD48/$AC48)*100</f>
        <v>25.165565740750623</v>
      </c>
      <c r="AE49" s="290">
        <f>(AE48/$AC48)*100</f>
        <v>30.214813945298747</v>
      </c>
      <c r="AF49" s="290">
        <f>(AF48/$AC48)*100</f>
        <v>19.563115602556852</v>
      </c>
      <c r="AG49" s="291">
        <f>(AG48/$AC48)*100</f>
        <v>25.056504711393785</v>
      </c>
      <c r="AH49" s="167">
        <f>(AH48/$AH48)*100</f>
        <v>100</v>
      </c>
      <c r="AI49" s="167">
        <f>(AI48/$AH48)*100</f>
        <v>25.443734778835324</v>
      </c>
      <c r="AJ49" s="167">
        <f>(AJ48/$AH48)*100</f>
        <v>32.08062421393648</v>
      </c>
      <c r="AK49" s="167">
        <f>(AK48/$AH48)*100</f>
        <v>18.930358619359577</v>
      </c>
      <c r="AL49" s="167">
        <f>(AL48/$AH48)*100</f>
        <v>23.545282387868617</v>
      </c>
      <c r="AM49" s="289">
        <f>(AM48/$AM48)*100</f>
        <v>100</v>
      </c>
      <c r="AN49" s="290">
        <f>(AN48/$AM48)*100</f>
        <v>24.657108800017497</v>
      </c>
      <c r="AO49" s="290">
        <f>(AO48/$AM48)*100</f>
        <v>31.57354854936955</v>
      </c>
      <c r="AP49" s="290">
        <f>(AP48/$AM48)*100</f>
        <v>19.05646140218497</v>
      </c>
      <c r="AQ49" s="291">
        <f>(AQ48/$AM48)*100</f>
        <v>24.71288124842798</v>
      </c>
      <c r="AR49" s="167">
        <f>(AR48/$AR48)*100</f>
        <v>100</v>
      </c>
      <c r="AS49" s="167">
        <f>(AS48/$AR48)*100</f>
        <v>26.005593974364622</v>
      </c>
      <c r="AT49" s="167">
        <f>(AT48/$AR48)*100</f>
        <v>32.058098048716026</v>
      </c>
      <c r="AU49" s="167">
        <f>(AU48/$AR48)*100</f>
        <v>18.09210236532617</v>
      </c>
      <c r="AV49" s="167">
        <f>(AV48/$AR48)*100</f>
        <v>23.844205611593182</v>
      </c>
    </row>
    <row r="50" spans="1:48" ht="12.75">
      <c r="A50">
        <v>2</v>
      </c>
      <c r="B50" t="s">
        <v>82</v>
      </c>
      <c r="C50" s="20"/>
      <c r="D50" s="75">
        <f>+E50+F50+G50+H50</f>
        <v>1266089</v>
      </c>
      <c r="E50">
        <f>+E52+E54+E56+E58</f>
        <v>352684</v>
      </c>
      <c r="F50">
        <f>+F52+F54+F56+F58</f>
        <v>316899</v>
      </c>
      <c r="G50">
        <f>+G52+G54+G56+G58</f>
        <v>301174</v>
      </c>
      <c r="H50">
        <f>+H52+H54+H56+H58</f>
        <v>295332</v>
      </c>
      <c r="I50" s="247">
        <f>+J50+K50+L50+M50</f>
        <v>1109829</v>
      </c>
      <c r="J50" s="75">
        <f>+J52+J54+J56+J58</f>
        <v>305812</v>
      </c>
      <c r="K50" s="75">
        <f>+K52+K54+K56+K58</f>
        <v>283983</v>
      </c>
      <c r="L50" s="75">
        <f>+L52+L54+L56+L58</f>
        <v>264301</v>
      </c>
      <c r="M50" s="248">
        <f>+M52+M54+M56+M58</f>
        <v>255733</v>
      </c>
      <c r="N50" s="75">
        <f>+O50+P50+Q50+R50</f>
        <v>942562</v>
      </c>
      <c r="O50">
        <f>+O52+O54+O56+O58</f>
        <v>255915</v>
      </c>
      <c r="P50">
        <f>+P52+P54+P56+P58</f>
        <v>241940</v>
      </c>
      <c r="Q50">
        <f>+Q52+Q54+Q56+Q58</f>
        <v>225220</v>
      </c>
      <c r="R50">
        <f>+R52+R54+R56+R58</f>
        <v>219487</v>
      </c>
      <c r="S50" s="247">
        <f aca="true" t="shared" si="25" ref="S50:AV50">+S52+S54+S56+S58</f>
        <v>775955</v>
      </c>
      <c r="T50" s="75">
        <f t="shared" si="25"/>
        <v>210580</v>
      </c>
      <c r="U50" s="75">
        <f t="shared" si="25"/>
        <v>201774</v>
      </c>
      <c r="V50" s="75">
        <f t="shared" si="25"/>
        <v>188470</v>
      </c>
      <c r="W50" s="248">
        <f t="shared" si="25"/>
        <v>175131</v>
      </c>
      <c r="X50">
        <f t="shared" si="25"/>
        <v>672351</v>
      </c>
      <c r="Y50">
        <f t="shared" si="25"/>
        <v>184567</v>
      </c>
      <c r="Z50">
        <f t="shared" si="25"/>
        <v>170046</v>
      </c>
      <c r="AA50">
        <f t="shared" si="25"/>
        <v>162539</v>
      </c>
      <c r="AB50">
        <f t="shared" si="25"/>
        <v>155199</v>
      </c>
      <c r="AC50" s="247">
        <f t="shared" si="25"/>
        <v>601587</v>
      </c>
      <c r="AD50" s="75">
        <f t="shared" si="25"/>
        <v>162466</v>
      </c>
      <c r="AE50" s="75">
        <f t="shared" si="25"/>
        <v>152818</v>
      </c>
      <c r="AF50" s="75">
        <f t="shared" si="25"/>
        <v>145980</v>
      </c>
      <c r="AG50" s="248">
        <f t="shared" si="25"/>
        <v>140323</v>
      </c>
      <c r="AH50">
        <f t="shared" si="25"/>
        <v>535833</v>
      </c>
      <c r="AI50">
        <f t="shared" si="25"/>
        <v>142484</v>
      </c>
      <c r="AJ50">
        <f t="shared" si="25"/>
        <v>136001</v>
      </c>
      <c r="AK50">
        <f t="shared" si="25"/>
        <v>129248</v>
      </c>
      <c r="AL50">
        <f t="shared" si="25"/>
        <v>128100</v>
      </c>
      <c r="AM50" s="247">
        <f t="shared" si="25"/>
        <v>507634</v>
      </c>
      <c r="AN50" s="75">
        <f t="shared" si="25"/>
        <v>135296</v>
      </c>
      <c r="AO50" s="75">
        <f t="shared" si="25"/>
        <v>129053</v>
      </c>
      <c r="AP50" s="75">
        <f t="shared" si="25"/>
        <v>122574</v>
      </c>
      <c r="AQ50" s="248">
        <f t="shared" si="25"/>
        <v>120711</v>
      </c>
      <c r="AR50">
        <f t="shared" si="25"/>
        <v>455588</v>
      </c>
      <c r="AS50">
        <f t="shared" si="25"/>
        <v>123383</v>
      </c>
      <c r="AT50">
        <f t="shared" si="25"/>
        <v>113244</v>
      </c>
      <c r="AU50">
        <f t="shared" si="25"/>
        <v>110364</v>
      </c>
      <c r="AV50">
        <f t="shared" si="25"/>
        <v>108597</v>
      </c>
    </row>
    <row r="51" spans="3:48" ht="12.75">
      <c r="C51" s="20"/>
      <c r="D51" s="118">
        <f>(D50/$D50)*100</f>
        <v>100</v>
      </c>
      <c r="E51" s="118">
        <f>(E50/$D50)*100</f>
        <v>27.85617756729582</v>
      </c>
      <c r="F51" s="118">
        <f>(F50/$D50)*100</f>
        <v>25.02975699180705</v>
      </c>
      <c r="G51" s="118">
        <f>(G50/$D50)*100</f>
        <v>23.787743199727664</v>
      </c>
      <c r="H51" s="118">
        <f>(H50/$D50)*100</f>
        <v>23.326322241169457</v>
      </c>
      <c r="I51" s="250">
        <f>(I50/$I50)*100</f>
        <v>100</v>
      </c>
      <c r="J51" s="178">
        <f>(J50/$I50)*100</f>
        <v>27.554875570921283</v>
      </c>
      <c r="K51" s="178">
        <f>(K50/$I50)*100</f>
        <v>25.587995988571212</v>
      </c>
      <c r="L51" s="178">
        <f>(L50/$I50)*100</f>
        <v>23.814569631898248</v>
      </c>
      <c r="M51" s="251">
        <f>(M50/$I50)*100</f>
        <v>23.042558808609254</v>
      </c>
      <c r="N51" s="118">
        <f>(N50/$N50)*100</f>
        <v>100</v>
      </c>
      <c r="O51" s="118">
        <f>(O50/$N50)*100</f>
        <v>27.1509990854713</v>
      </c>
      <c r="P51" s="118">
        <f>(P50/$N50)*100</f>
        <v>25.668337997924805</v>
      </c>
      <c r="Q51" s="118">
        <f>(Q50/$N50)*100</f>
        <v>23.89444938370102</v>
      </c>
      <c r="R51" s="118">
        <f>(R50/$N50)*100</f>
        <v>23.286213532902874</v>
      </c>
      <c r="S51" s="250">
        <f>(S50/$S50)*100</f>
        <v>100</v>
      </c>
      <c r="T51" s="178">
        <f>(T50/$S50)*100</f>
        <v>27.13817167232636</v>
      </c>
      <c r="U51" s="178">
        <f>(U50/$S50)*100</f>
        <v>26.003312047734727</v>
      </c>
      <c r="V51" s="178">
        <f>(V50/$S50)*100</f>
        <v>24.288779632839532</v>
      </c>
      <c r="W51" s="251">
        <f>(W50/$S50)*100</f>
        <v>22.569736647099383</v>
      </c>
      <c r="X51" s="118">
        <f>(X50/$X50)*100</f>
        <v>100</v>
      </c>
      <c r="Y51" s="118">
        <f>(Y50/$X50)*100</f>
        <v>27.45098914108851</v>
      </c>
      <c r="Z51" s="118">
        <f>(Z50/$X50)*100</f>
        <v>25.29125412173106</v>
      </c>
      <c r="AA51" s="118">
        <f>(AA50/$X50)*100</f>
        <v>24.174724213989418</v>
      </c>
      <c r="AB51" s="118">
        <f>(AB50/$X50)*100</f>
        <v>23.08303252319101</v>
      </c>
      <c r="AC51" s="250">
        <f>(AC50/$AC50)*100</f>
        <v>100</v>
      </c>
      <c r="AD51" s="178">
        <f>(AD50/$AC50)*100</f>
        <v>27.006235174629772</v>
      </c>
      <c r="AE51" s="178">
        <f>(AE50/$AC50)*100</f>
        <v>25.40247711469829</v>
      </c>
      <c r="AF51" s="178">
        <f>(AF50/$AC50)*100</f>
        <v>24.26581691426178</v>
      </c>
      <c r="AG51" s="251">
        <f>(AG50/$AC50)*100</f>
        <v>23.325470796410162</v>
      </c>
      <c r="AH51" s="118">
        <f>(AH50/$AH50)*100</f>
        <v>100</v>
      </c>
      <c r="AI51" s="118">
        <f>(AI50/$AH50)*100</f>
        <v>26.591120740977132</v>
      </c>
      <c r="AJ51" s="118">
        <f>(AJ50/$AH50)*100</f>
        <v>25.381228853019504</v>
      </c>
      <c r="AK51" s="118">
        <f>(AK50/$AH50)*100</f>
        <v>24.120948131227454</v>
      </c>
      <c r="AL51" s="118">
        <f>(AL50/$AH50)*100</f>
        <v>23.90670227477591</v>
      </c>
      <c r="AM51" s="250">
        <f>(AM50/$AM50)*100</f>
        <v>100</v>
      </c>
      <c r="AN51" s="178">
        <f>(AN50/$AM50)*100</f>
        <v>26.65227309439478</v>
      </c>
      <c r="AO51" s="178">
        <f>(AO50/$AM50)*100</f>
        <v>25.42245003289772</v>
      </c>
      <c r="AP51" s="178">
        <f>(AP50/$AM50)*100</f>
        <v>24.146136783588176</v>
      </c>
      <c r="AQ51" s="251">
        <f>(AQ50/$AM50)*100</f>
        <v>23.779140089119327</v>
      </c>
      <c r="AR51" s="118">
        <f>(AR50/$AR50)*100</f>
        <v>100</v>
      </c>
      <c r="AS51" s="118">
        <f>(AS50/$AR50)*100</f>
        <v>27.082144393618794</v>
      </c>
      <c r="AT51" s="118">
        <f>(AT50/$AR50)*100</f>
        <v>24.856668744567457</v>
      </c>
      <c r="AU51" s="118">
        <f>(AU50/$AR50)*100</f>
        <v>24.224518644038035</v>
      </c>
      <c r="AV51" s="118">
        <f>(AV50/$AR50)*100</f>
        <v>23.83666821777571</v>
      </c>
    </row>
    <row r="52" spans="2:48" ht="12.75">
      <c r="B52">
        <v>2.1</v>
      </c>
      <c r="C52" s="20" t="s">
        <v>59</v>
      </c>
      <c r="D52" s="75">
        <f>+E52+F52+G52+H52</f>
        <v>118711</v>
      </c>
      <c r="E52" s="177">
        <v>39119</v>
      </c>
      <c r="F52" s="177">
        <v>27504</v>
      </c>
      <c r="G52" s="177">
        <v>24692</v>
      </c>
      <c r="H52" s="177">
        <v>27396</v>
      </c>
      <c r="I52" s="247">
        <f>+J52+K52+L52+M52</f>
        <v>101816</v>
      </c>
      <c r="J52" s="177">
        <v>28845</v>
      </c>
      <c r="K52" s="177">
        <v>26074</v>
      </c>
      <c r="L52" s="177">
        <v>22954</v>
      </c>
      <c r="M52" s="252">
        <v>23943</v>
      </c>
      <c r="N52" s="75">
        <f>+O52+P52+Q52+R52</f>
        <v>94153</v>
      </c>
      <c r="O52" s="177">
        <v>27012</v>
      </c>
      <c r="P52" s="177">
        <v>24630</v>
      </c>
      <c r="Q52" s="177">
        <v>21026</v>
      </c>
      <c r="R52" s="177">
        <v>21485</v>
      </c>
      <c r="S52" s="280">
        <f>+T52+U52+V52+W52</f>
        <v>75179</v>
      </c>
      <c r="T52" s="75">
        <v>21471</v>
      </c>
      <c r="U52" s="51">
        <v>20034</v>
      </c>
      <c r="V52" s="75">
        <v>17697</v>
      </c>
      <c r="W52" s="248">
        <v>15977</v>
      </c>
      <c r="X52" s="42">
        <f>+Y52+Z52+AA52+AB52</f>
        <v>66101</v>
      </c>
      <c r="Y52">
        <v>19245</v>
      </c>
      <c r="Z52" s="13">
        <v>17038</v>
      </c>
      <c r="AA52" s="42">
        <v>15186</v>
      </c>
      <c r="AB52" s="42">
        <v>14632</v>
      </c>
      <c r="AC52" s="280">
        <f>+AD52+AE52+AF52+AG52</f>
        <v>62800</v>
      </c>
      <c r="AD52" s="22">
        <v>17428</v>
      </c>
      <c r="AE52" s="22">
        <v>16185</v>
      </c>
      <c r="AF52" s="75">
        <v>14769</v>
      </c>
      <c r="AG52" s="248">
        <v>14418</v>
      </c>
      <c r="AH52" s="42">
        <f>+AI52+AJ52+AK52+AL52</f>
        <v>48392</v>
      </c>
      <c r="AI52" s="42">
        <v>13308</v>
      </c>
      <c r="AJ52" s="42">
        <v>12669</v>
      </c>
      <c r="AK52" s="42">
        <v>11313</v>
      </c>
      <c r="AL52" s="42">
        <v>11102</v>
      </c>
      <c r="AM52" s="280">
        <f>+AN52+AO52+AP52+AQ52</f>
        <v>45772</v>
      </c>
      <c r="AN52" s="22">
        <v>12759</v>
      </c>
      <c r="AO52" s="22">
        <v>11857</v>
      </c>
      <c r="AP52" s="75">
        <v>11015</v>
      </c>
      <c r="AQ52" s="248">
        <v>10141</v>
      </c>
      <c r="AR52" s="42">
        <f>+AS52+AT52+AU52+AV52</f>
        <v>41594</v>
      </c>
      <c r="AS52" s="42">
        <v>10860</v>
      </c>
      <c r="AT52">
        <v>9853</v>
      </c>
      <c r="AU52">
        <v>10503</v>
      </c>
      <c r="AV52">
        <v>10378</v>
      </c>
    </row>
    <row r="53" spans="3:48" ht="12.75">
      <c r="C53" s="20"/>
      <c r="D53" s="118">
        <f>(D52/$D52)*100</f>
        <v>100</v>
      </c>
      <c r="E53" s="118">
        <f>(E52/$D52)*100</f>
        <v>32.953138293839665</v>
      </c>
      <c r="F53" s="118">
        <f>(F52/$D52)*100</f>
        <v>23.168872303324882</v>
      </c>
      <c r="G53" s="118">
        <f>(G52/$D52)*100</f>
        <v>20.80009434677494</v>
      </c>
      <c r="H53" s="118">
        <f>(H52/$D52)*100</f>
        <v>23.077895056060516</v>
      </c>
      <c r="I53" s="250">
        <f>(I52/$I52)*100</f>
        <v>100</v>
      </c>
      <c r="J53" s="178">
        <f>(J52/$I52)*100</f>
        <v>28.330517796809936</v>
      </c>
      <c r="K53" s="178">
        <f>(K52/$I52)*100</f>
        <v>25.60894162017758</v>
      </c>
      <c r="L53" s="178">
        <f>(L52/$I52)*100</f>
        <v>22.544590241219456</v>
      </c>
      <c r="M53" s="251">
        <f>(M52/$I52)*100</f>
        <v>23.515950341793037</v>
      </c>
      <c r="N53" s="118">
        <f>(N52/$N52)*100</f>
        <v>100</v>
      </c>
      <c r="O53" s="118">
        <f>(O52/$N52)*100</f>
        <v>28.68947351651036</v>
      </c>
      <c r="P53" s="118">
        <f>(P52/$N52)*100</f>
        <v>26.159548819474686</v>
      </c>
      <c r="Q53" s="118">
        <f>(Q52/$N52)*100</f>
        <v>22.331736641424065</v>
      </c>
      <c r="R53" s="118">
        <f>(R52/$N52)*100</f>
        <v>22.819241022590887</v>
      </c>
      <c r="S53" s="250">
        <f>(S52/$S52)*100</f>
        <v>100</v>
      </c>
      <c r="T53" s="178">
        <f>(T52/$S52)*100</f>
        <v>28.559837188576598</v>
      </c>
      <c r="U53" s="178">
        <f>(U52/$S52)*100</f>
        <v>26.648399154019074</v>
      </c>
      <c r="V53" s="178">
        <f>(V52/$S52)*100</f>
        <v>23.53981830032323</v>
      </c>
      <c r="W53" s="251">
        <f>(W52/$S52)*100</f>
        <v>21.2519453570811</v>
      </c>
      <c r="X53" s="118">
        <f>(X52/$X52)*100</f>
        <v>100</v>
      </c>
      <c r="Y53" s="118">
        <f>(Y52/$X52)*100</f>
        <v>29.114536845130935</v>
      </c>
      <c r="Z53" s="118">
        <f>(Z52/$X52)*100</f>
        <v>25.77570687281584</v>
      </c>
      <c r="AA53" s="118">
        <f>(AA52/$X52)*100</f>
        <v>22.97393382853512</v>
      </c>
      <c r="AB53" s="118">
        <f>(AB52/$X52)*100</f>
        <v>22.1358224535181</v>
      </c>
      <c r="AC53" s="289">
        <f>(AC52/$AC52)*100</f>
        <v>100</v>
      </c>
      <c r="AD53" s="290">
        <f>(AD52/$AC52)*100</f>
        <v>27.751592356687897</v>
      </c>
      <c r="AE53" s="290">
        <f>(AE52/$AC52)*100</f>
        <v>25.772292993630575</v>
      </c>
      <c r="AF53" s="290">
        <f>(AF52/$AC52)*100</f>
        <v>23.51751592356688</v>
      </c>
      <c r="AG53" s="291">
        <f>(AG52/$AC52)*100</f>
        <v>22.958598726114648</v>
      </c>
      <c r="AH53" s="167">
        <f>(AH52/$AH52)*100</f>
        <v>100</v>
      </c>
      <c r="AI53" s="167">
        <f>(AI52/$AH52)*100</f>
        <v>27.500413291453135</v>
      </c>
      <c r="AJ53" s="167">
        <f>(AJ52/$AH52)*100</f>
        <v>26.179947098694</v>
      </c>
      <c r="AK53" s="167">
        <f>(AK52/$AH52)*100</f>
        <v>23.37783104645396</v>
      </c>
      <c r="AL53" s="167">
        <f>(AL52/$AH52)*100</f>
        <v>22.941808563398908</v>
      </c>
      <c r="AM53" s="289">
        <f>(AM52/$AM52)*100</f>
        <v>100</v>
      </c>
      <c r="AN53" s="290">
        <f>(AN52/$AM52)*100</f>
        <v>27.875120160796996</v>
      </c>
      <c r="AO53" s="290">
        <f>(AO52/$AM52)*100</f>
        <v>25.90448309009875</v>
      </c>
      <c r="AP53" s="290">
        <f>(AP52/$AM52)*100</f>
        <v>24.06493052521192</v>
      </c>
      <c r="AQ53" s="291">
        <f>(AQ52/$AM52)*100</f>
        <v>22.155466223892336</v>
      </c>
      <c r="AR53" s="167">
        <f>(AR52/$AR52)*100</f>
        <v>100</v>
      </c>
      <c r="AS53" s="167">
        <f>(AS52/$AR52)*100</f>
        <v>26.109535029090736</v>
      </c>
      <c r="AT53" s="167">
        <f>(AT52/$AR52)*100</f>
        <v>23.688512766264367</v>
      </c>
      <c r="AU53" s="167">
        <f>(AU52/$AR52)*100</f>
        <v>25.251238159349903</v>
      </c>
      <c r="AV53" s="167">
        <f>(AV52/$AR52)*100</f>
        <v>24.950714045294994</v>
      </c>
    </row>
    <row r="54" spans="2:48" ht="12.75">
      <c r="B54">
        <v>2.2</v>
      </c>
      <c r="C54" s="20" t="s">
        <v>60</v>
      </c>
      <c r="D54" s="75">
        <f>+E54+F54+G54+H54</f>
        <v>705103</v>
      </c>
      <c r="E54" s="177">
        <v>190353</v>
      </c>
      <c r="F54" s="177">
        <v>179165</v>
      </c>
      <c r="G54" s="177">
        <v>170305</v>
      </c>
      <c r="H54" s="177">
        <v>165280</v>
      </c>
      <c r="I54" s="247">
        <f>+J54+K54+L54+M54</f>
        <v>617954</v>
      </c>
      <c r="J54" s="177">
        <v>171183</v>
      </c>
      <c r="K54" s="177">
        <v>157073</v>
      </c>
      <c r="L54" s="177">
        <v>148829</v>
      </c>
      <c r="M54" s="252">
        <v>140869</v>
      </c>
      <c r="N54" s="75">
        <f>+O54+P54+Q54+R54</f>
        <v>519387</v>
      </c>
      <c r="O54" s="177">
        <v>140462</v>
      </c>
      <c r="P54" s="177">
        <v>132223</v>
      </c>
      <c r="Q54" s="177">
        <v>125638</v>
      </c>
      <c r="R54" s="177">
        <v>121064</v>
      </c>
      <c r="S54" s="280">
        <f>+T54+U54+V54+W54</f>
        <v>453665</v>
      </c>
      <c r="T54" s="75">
        <v>123601</v>
      </c>
      <c r="U54" s="51">
        <v>116526</v>
      </c>
      <c r="V54" s="75">
        <v>111137</v>
      </c>
      <c r="W54" s="248">
        <v>102401</v>
      </c>
      <c r="X54" s="42">
        <f>+Y54+Z54+AA54+AB54</f>
        <v>390470</v>
      </c>
      <c r="Y54">
        <v>107569</v>
      </c>
      <c r="Z54" s="13">
        <v>99012</v>
      </c>
      <c r="AA54" s="42">
        <v>94282</v>
      </c>
      <c r="AB54" s="42">
        <v>89607</v>
      </c>
      <c r="AC54" s="280">
        <f>+AD54+AE54+AF54+AG54</f>
        <v>346028</v>
      </c>
      <c r="AD54" s="22">
        <v>93796</v>
      </c>
      <c r="AE54" s="22">
        <v>87644</v>
      </c>
      <c r="AF54" s="22">
        <v>84326</v>
      </c>
      <c r="AG54" s="288">
        <v>80262</v>
      </c>
      <c r="AH54" s="42">
        <f>+AI54+AJ54+AK54+AL54</f>
        <v>315314</v>
      </c>
      <c r="AI54" s="42">
        <v>83415</v>
      </c>
      <c r="AJ54" s="42">
        <v>79293</v>
      </c>
      <c r="AK54" s="42">
        <v>76738</v>
      </c>
      <c r="AL54" s="42">
        <v>75868</v>
      </c>
      <c r="AM54" s="280">
        <f>+AN54+AO54+AP54+AQ54</f>
        <v>300392</v>
      </c>
      <c r="AN54" s="22">
        <v>80294</v>
      </c>
      <c r="AO54" s="22">
        <v>76110</v>
      </c>
      <c r="AP54" s="22">
        <v>72673</v>
      </c>
      <c r="AQ54" s="288">
        <v>71315</v>
      </c>
      <c r="AR54" s="42">
        <f>+AS54+AT54+AU54+AV54</f>
        <v>264113</v>
      </c>
      <c r="AS54" s="42">
        <v>71279</v>
      </c>
      <c r="AT54" s="42">
        <v>66372</v>
      </c>
      <c r="AU54" s="42">
        <v>63914</v>
      </c>
      <c r="AV54" s="42">
        <v>62548</v>
      </c>
    </row>
    <row r="55" spans="3:48" ht="12.75">
      <c r="C55" s="20"/>
      <c r="D55" s="118">
        <f>(D54/$D54)*100</f>
        <v>100</v>
      </c>
      <c r="E55" s="118">
        <f>(E54/$D54)*100</f>
        <v>26.99648136513389</v>
      </c>
      <c r="F55" s="118">
        <f>(F54/$D54)*100</f>
        <v>25.409762828976763</v>
      </c>
      <c r="G55" s="118">
        <f>(G54/$D54)*100</f>
        <v>24.153208821973525</v>
      </c>
      <c r="H55" s="118">
        <f>(H54/$D54)*100</f>
        <v>23.440546983915826</v>
      </c>
      <c r="I55" s="250">
        <f>(I54/$I54)*100</f>
        <v>100</v>
      </c>
      <c r="J55" s="178">
        <f>(J54/$I54)*100</f>
        <v>27.701576492748654</v>
      </c>
      <c r="K55" s="178">
        <f>(K54/$I54)*100</f>
        <v>25.418235014256723</v>
      </c>
      <c r="L55" s="178">
        <f>(L54/$I54)*100</f>
        <v>24.08415513128809</v>
      </c>
      <c r="M55" s="251">
        <f>(M54/$I54)*100</f>
        <v>22.796033361706534</v>
      </c>
      <c r="N55" s="118">
        <f>(N54/$N54)*100</f>
        <v>100</v>
      </c>
      <c r="O55" s="118">
        <f>(O54/$N54)*100</f>
        <v>27.043803560736023</v>
      </c>
      <c r="P55" s="118">
        <f>(P54/$N54)*100</f>
        <v>25.457510488325664</v>
      </c>
      <c r="Q55" s="118">
        <f>(Q54/$N54)*100</f>
        <v>24.189669745295898</v>
      </c>
      <c r="R55" s="118">
        <f>(R54/$N54)*100</f>
        <v>23.309016205642422</v>
      </c>
      <c r="S55" s="250">
        <f>(S54/$S54)*100</f>
        <v>100</v>
      </c>
      <c r="T55" s="178">
        <f>(T54/$S54)*100</f>
        <v>27.244993552511215</v>
      </c>
      <c r="U55" s="178">
        <f>(U54/$S54)*100</f>
        <v>25.68547276073755</v>
      </c>
      <c r="V55" s="178">
        <f>(V54/$S54)*100</f>
        <v>24.49759183538514</v>
      </c>
      <c r="W55" s="251">
        <f>(W54/$S54)*100</f>
        <v>22.571941851366095</v>
      </c>
      <c r="X55" s="118">
        <f>(X54/$X54)*100</f>
        <v>100</v>
      </c>
      <c r="Y55" s="118">
        <f>(Y54/$X54)*100</f>
        <v>27.54859528260814</v>
      </c>
      <c r="Z55" s="118">
        <f>(Z54/$X54)*100</f>
        <v>25.357133710656388</v>
      </c>
      <c r="AA55" s="118">
        <f>(AA54/$X54)*100</f>
        <v>24.14577304274336</v>
      </c>
      <c r="AB55" s="118">
        <f>(AB54/$X54)*100</f>
        <v>22.94849796399211</v>
      </c>
      <c r="AC55" s="289">
        <f>(AC54/$AC54)*100</f>
        <v>100</v>
      </c>
      <c r="AD55" s="290">
        <f>(AD54/$AC54)*100</f>
        <v>27.10647693250257</v>
      </c>
      <c r="AE55" s="290">
        <f>(AE54/$AC54)*100</f>
        <v>25.32858612597824</v>
      </c>
      <c r="AF55" s="290">
        <f>(AF54/$AC54)*100</f>
        <v>24.369704185788432</v>
      </c>
      <c r="AG55" s="291">
        <f>(AG54/$AC54)*100</f>
        <v>23.19523275573075</v>
      </c>
      <c r="AH55" s="167">
        <f>(AH54/$AH54)*100</f>
        <v>100</v>
      </c>
      <c r="AI55" s="167">
        <f>(AI54/$AH54)*100</f>
        <v>26.454581781969722</v>
      </c>
      <c r="AJ55" s="167">
        <f>(AJ54/$AH54)*100</f>
        <v>25.147313471650484</v>
      </c>
      <c r="AK55" s="167">
        <f>(AK54/$AH54)*100</f>
        <v>24.337010091527812</v>
      </c>
      <c r="AL55" s="167">
        <f>(AL54/$AH54)*100</f>
        <v>24.06109465485199</v>
      </c>
      <c r="AM55" s="289">
        <f>(AM54/$AM54)*100</f>
        <v>100</v>
      </c>
      <c r="AN55" s="290">
        <f>(AN54/$AM54)*100</f>
        <v>26.729739806652642</v>
      </c>
      <c r="AO55" s="290">
        <f>(AO54/$AM54)*100</f>
        <v>25.336893126314948</v>
      </c>
      <c r="AP55" s="290">
        <f>(AP54/$AM54)*100</f>
        <v>24.192721510559537</v>
      </c>
      <c r="AQ55" s="291">
        <f>(AQ54/$AM54)*100</f>
        <v>23.740645556472874</v>
      </c>
      <c r="AR55" s="167">
        <f>(AR54/$AR54)*100</f>
        <v>100</v>
      </c>
      <c r="AS55" s="167">
        <f>(AS54/$AR54)*100</f>
        <v>26.988069500554683</v>
      </c>
      <c r="AT55" s="167">
        <f>(AT54/$AR54)*100</f>
        <v>25.130152624066216</v>
      </c>
      <c r="AU55" s="167">
        <f>(AU54/$AR54)*100</f>
        <v>24.199490369652384</v>
      </c>
      <c r="AV55" s="167">
        <f>(AV54/$AR54)*100</f>
        <v>23.682287505726716</v>
      </c>
    </row>
    <row r="56" spans="2:48" ht="12.75">
      <c r="B56">
        <v>2.3</v>
      </c>
      <c r="C56" s="20" t="s">
        <v>102</v>
      </c>
      <c r="D56" s="75">
        <f>+E56+F56+G56+H56</f>
        <v>75329</v>
      </c>
      <c r="E56" s="177">
        <v>19114</v>
      </c>
      <c r="F56" s="177">
        <v>18782</v>
      </c>
      <c r="G56" s="177">
        <v>18643</v>
      </c>
      <c r="H56" s="177">
        <v>18790</v>
      </c>
      <c r="I56" s="247">
        <f>+J56+K56+L56+M56</f>
        <v>70562</v>
      </c>
      <c r="J56" s="177">
        <v>18069</v>
      </c>
      <c r="K56" s="177">
        <v>18213</v>
      </c>
      <c r="L56" s="177">
        <v>17271</v>
      </c>
      <c r="M56" s="252">
        <v>17009</v>
      </c>
      <c r="N56" s="75">
        <f>+O56+P56+Q56+R56</f>
        <v>64406</v>
      </c>
      <c r="O56" s="177">
        <v>16571</v>
      </c>
      <c r="P56" s="177">
        <v>15963</v>
      </c>
      <c r="Q56" s="177">
        <v>16034</v>
      </c>
      <c r="R56" s="177">
        <v>15838</v>
      </c>
      <c r="S56" s="280">
        <f>+T56+U56+V56+W56</f>
        <v>60719</v>
      </c>
      <c r="T56" s="75">
        <v>15520</v>
      </c>
      <c r="U56" s="51">
        <v>15133</v>
      </c>
      <c r="V56" s="75">
        <v>15201</v>
      </c>
      <c r="W56" s="248">
        <v>14865</v>
      </c>
      <c r="X56" s="42">
        <f>+Y56+Z56+AA56+AB56</f>
        <v>56365</v>
      </c>
      <c r="Y56">
        <v>14874</v>
      </c>
      <c r="Z56" s="13">
        <v>14344</v>
      </c>
      <c r="AA56" s="42">
        <v>13587</v>
      </c>
      <c r="AB56" s="42">
        <v>13560</v>
      </c>
      <c r="AC56" s="280">
        <f>+AD56+AE56+AF56+AG56</f>
        <v>53886</v>
      </c>
      <c r="AD56" s="22">
        <v>13716</v>
      </c>
      <c r="AE56" s="22">
        <v>13879</v>
      </c>
      <c r="AF56" s="22">
        <v>13492</v>
      </c>
      <c r="AG56" s="288">
        <v>12799</v>
      </c>
      <c r="AH56" s="42">
        <f>+AI56+AJ56+AK56+AL56</f>
        <v>47641</v>
      </c>
      <c r="AI56" s="42">
        <v>12592</v>
      </c>
      <c r="AJ56" s="42">
        <v>12425</v>
      </c>
      <c r="AK56" s="42">
        <v>11589</v>
      </c>
      <c r="AL56" s="42">
        <v>11035</v>
      </c>
      <c r="AM56" s="280">
        <f>+AN56+AO56+AP56+AQ56</f>
        <v>46226</v>
      </c>
      <c r="AN56" s="22">
        <v>12323</v>
      </c>
      <c r="AO56" s="22">
        <v>11862</v>
      </c>
      <c r="AP56" s="22">
        <v>11168</v>
      </c>
      <c r="AQ56" s="288">
        <v>10873</v>
      </c>
      <c r="AR56" s="42">
        <f>+AS56+AT56+AU56+AV56</f>
        <v>44732</v>
      </c>
      <c r="AS56" s="42">
        <v>12103</v>
      </c>
      <c r="AT56" s="42">
        <v>10850</v>
      </c>
      <c r="AU56">
        <v>11051</v>
      </c>
      <c r="AV56">
        <v>10728</v>
      </c>
    </row>
    <row r="57" spans="3:48" ht="12.75">
      <c r="C57" s="20"/>
      <c r="D57" s="118">
        <f>(D56/$D56)*100</f>
        <v>100</v>
      </c>
      <c r="E57" s="118">
        <f>(E56/$D56)*100</f>
        <v>25.3740259395452</v>
      </c>
      <c r="F57" s="118">
        <f>(F56/$D56)*100</f>
        <v>24.933292623026986</v>
      </c>
      <c r="G57" s="118">
        <f>(G56/$D56)*100</f>
        <v>24.748768734484727</v>
      </c>
      <c r="H57" s="118">
        <f>(H56/$D56)*100</f>
        <v>24.943912702943088</v>
      </c>
      <c r="I57" s="250">
        <f>(I56/$I56)*100</f>
        <v>100</v>
      </c>
      <c r="J57" s="178">
        <f>(J56/$I56)*100</f>
        <v>25.607267367704996</v>
      </c>
      <c r="K57" s="178">
        <f>(K56/$I56)*100</f>
        <v>25.811343215895242</v>
      </c>
      <c r="L57" s="178">
        <f>(L56/$I56)*100</f>
        <v>24.476347042317396</v>
      </c>
      <c r="M57" s="251">
        <f>(M56/$I56)*100</f>
        <v>24.105042374082366</v>
      </c>
      <c r="N57" s="118">
        <f>(N56/$N56)*100</f>
        <v>100</v>
      </c>
      <c r="O57" s="118">
        <f>(O56/$N56)*100</f>
        <v>25.728969350681613</v>
      </c>
      <c r="P57" s="118">
        <f>(P56/$N56)*100</f>
        <v>24.78495792317486</v>
      </c>
      <c r="Q57" s="118">
        <f>(Q56/$N56)*100</f>
        <v>24.895196099742257</v>
      </c>
      <c r="R57" s="118">
        <f>(R56/$N56)*100</f>
        <v>24.59087662640127</v>
      </c>
      <c r="S57" s="250">
        <f>(S56/$S56)*100</f>
        <v>100</v>
      </c>
      <c r="T57" s="178">
        <f>(T56/$S56)*100</f>
        <v>25.56036825375912</v>
      </c>
      <c r="U57" s="178">
        <f>(U56/$S56)*100</f>
        <v>24.923005978359328</v>
      </c>
      <c r="V57" s="178">
        <f>(V56/$S56)*100</f>
        <v>25.034997282563943</v>
      </c>
      <c r="W57" s="251">
        <f>(W56/$S56)*100</f>
        <v>24.48162848531761</v>
      </c>
      <c r="X57" s="118">
        <f>(X56/$X56)*100</f>
        <v>100</v>
      </c>
      <c r="Y57" s="118">
        <f>(Y56/$X56)*100</f>
        <v>26.38871640202253</v>
      </c>
      <c r="Z57" s="118">
        <f>(Z56/$X56)*100</f>
        <v>25.448416570566838</v>
      </c>
      <c r="AA57" s="118">
        <f>(AA56/$X56)*100</f>
        <v>24.105384547148052</v>
      </c>
      <c r="AB57" s="118">
        <f>(AB56/$X56)*100</f>
        <v>24.057482480262575</v>
      </c>
      <c r="AC57" s="289">
        <f>(AC56/$AC56)*100</f>
        <v>100</v>
      </c>
      <c r="AD57" s="290">
        <f>(AD56/$AC56)*100</f>
        <v>25.453735664179934</v>
      </c>
      <c r="AE57" s="290">
        <f>(AE56/$AC56)*100</f>
        <v>25.756226106966558</v>
      </c>
      <c r="AF57" s="290">
        <f>(AF56/$AC56)*100</f>
        <v>25.038043276546784</v>
      </c>
      <c r="AG57" s="291">
        <f>(AG56/$AC56)*100</f>
        <v>23.75199495230672</v>
      </c>
      <c r="AH57" s="167">
        <f>(AH56/$AH56)*100</f>
        <v>100</v>
      </c>
      <c r="AI57" s="167">
        <f>(AI56/$AH56)*100</f>
        <v>26.431015301945806</v>
      </c>
      <c r="AJ57" s="167">
        <f>(AJ56/$AH56)*100</f>
        <v>26.08047690014903</v>
      </c>
      <c r="AK57" s="167">
        <f>(AK56/$AH56)*100</f>
        <v>24.325685858819085</v>
      </c>
      <c r="AL57" s="167">
        <f>(AL56/$AH56)*100</f>
        <v>23.162821939086083</v>
      </c>
      <c r="AM57" s="289">
        <f>(AM56/$AM56)*100</f>
        <v>100</v>
      </c>
      <c r="AN57" s="290">
        <f>(AN56/$AM56)*100</f>
        <v>26.658157746722623</v>
      </c>
      <c r="AO57" s="290">
        <f>(AO56/$AM56)*100</f>
        <v>25.66088348548436</v>
      </c>
      <c r="AP57" s="290">
        <f>(AP56/$AM56)*100</f>
        <v>24.15956388179812</v>
      </c>
      <c r="AQ57" s="291">
        <f>(AQ56/$AM56)*100</f>
        <v>23.521394885994894</v>
      </c>
      <c r="AR57" s="167">
        <f>(AR56/$AR56)*100</f>
        <v>100</v>
      </c>
      <c r="AS57" s="167">
        <f>(AS56/$AR56)*100</f>
        <v>27.05669319502817</v>
      </c>
      <c r="AT57" s="167">
        <f>(AT56/$AR56)*100</f>
        <v>24.255566484843065</v>
      </c>
      <c r="AU57" s="167">
        <f>(AU56/$AR56)*100</f>
        <v>24.70490923723509</v>
      </c>
      <c r="AV57" s="167">
        <f>(AV56/$AR56)*100</f>
        <v>23.98283108289368</v>
      </c>
    </row>
    <row r="58" spans="2:48" ht="12.75">
      <c r="B58">
        <v>2.4</v>
      </c>
      <c r="C58" s="20" t="s">
        <v>70</v>
      </c>
      <c r="D58" s="75">
        <f>+E58+F58+G58+H58</f>
        <v>366946</v>
      </c>
      <c r="E58" s="177">
        <v>104098</v>
      </c>
      <c r="F58" s="177">
        <v>91448</v>
      </c>
      <c r="G58" s="177">
        <v>87534</v>
      </c>
      <c r="H58" s="177">
        <v>83866</v>
      </c>
      <c r="I58" s="247">
        <f>+J58+K58+L58+M58</f>
        <v>319497</v>
      </c>
      <c r="J58" s="177">
        <v>87715</v>
      </c>
      <c r="K58" s="177">
        <v>82623</v>
      </c>
      <c r="L58" s="177">
        <v>75247</v>
      </c>
      <c r="M58" s="252">
        <v>73912</v>
      </c>
      <c r="N58" s="75">
        <f>+O58+P58+Q58+R58</f>
        <v>264616</v>
      </c>
      <c r="O58" s="177">
        <v>71870</v>
      </c>
      <c r="P58" s="177">
        <v>69124</v>
      </c>
      <c r="Q58" s="177">
        <v>62522</v>
      </c>
      <c r="R58" s="177">
        <v>61100</v>
      </c>
      <c r="S58" s="280">
        <f>+T58+U58+V58+W58</f>
        <v>186392</v>
      </c>
      <c r="T58" s="75">
        <v>49988</v>
      </c>
      <c r="U58" s="51">
        <v>50081</v>
      </c>
      <c r="V58" s="75">
        <v>44435</v>
      </c>
      <c r="W58" s="248">
        <v>41888</v>
      </c>
      <c r="X58" s="42">
        <f>+Y58+Z58+AA58+AB58</f>
        <v>159415</v>
      </c>
      <c r="Y58">
        <v>42879</v>
      </c>
      <c r="Z58" s="13">
        <v>39652</v>
      </c>
      <c r="AA58" s="42">
        <v>39484</v>
      </c>
      <c r="AB58" s="42">
        <v>37400</v>
      </c>
      <c r="AC58" s="280">
        <f>+AD58+AE58+AF58+AG58</f>
        <v>138873</v>
      </c>
      <c r="AD58" s="22">
        <v>37526</v>
      </c>
      <c r="AE58" s="22">
        <v>35110</v>
      </c>
      <c r="AF58" s="22">
        <v>33393</v>
      </c>
      <c r="AG58" s="288">
        <v>32844</v>
      </c>
      <c r="AH58" s="42">
        <f>+AI58+AJ58+AK58+AL58</f>
        <v>124486</v>
      </c>
      <c r="AI58" s="42">
        <v>33169</v>
      </c>
      <c r="AJ58" s="42">
        <v>31614</v>
      </c>
      <c r="AK58" s="42">
        <v>29608</v>
      </c>
      <c r="AL58" s="42">
        <v>30095</v>
      </c>
      <c r="AM58" s="280">
        <f>+AN58+AO58+AP58+AQ58</f>
        <v>115244</v>
      </c>
      <c r="AN58" s="22">
        <v>29920</v>
      </c>
      <c r="AO58" s="22">
        <v>29224</v>
      </c>
      <c r="AP58" s="22">
        <v>27718</v>
      </c>
      <c r="AQ58" s="288">
        <v>28382</v>
      </c>
      <c r="AR58" s="42">
        <f>+AS58+AT58+AU58+AV58</f>
        <v>105149</v>
      </c>
      <c r="AS58" s="42">
        <v>29141</v>
      </c>
      <c r="AT58" s="42">
        <v>26169</v>
      </c>
      <c r="AU58" s="42">
        <v>24896</v>
      </c>
      <c r="AV58" s="42">
        <v>24943</v>
      </c>
    </row>
    <row r="59" spans="3:48" ht="12.75">
      <c r="C59" s="35"/>
      <c r="D59" s="118">
        <f>(D58/$D58)*100</f>
        <v>100</v>
      </c>
      <c r="E59" s="118">
        <f>(E58/$D58)*100</f>
        <v>28.36875180544276</v>
      </c>
      <c r="F59" s="118">
        <f>(F58/$D58)*100</f>
        <v>24.921378077428287</v>
      </c>
      <c r="G59" s="118">
        <f>(G58/$D58)*100</f>
        <v>23.854736119211</v>
      </c>
      <c r="H59" s="118">
        <f>(H58/$D58)*100</f>
        <v>22.85513399791795</v>
      </c>
      <c r="I59" s="250">
        <f>(I58/$I58)*100</f>
        <v>100</v>
      </c>
      <c r="J59" s="178">
        <f>(J58/$I58)*100</f>
        <v>27.454091900706423</v>
      </c>
      <c r="K59" s="178">
        <f>(K58/$I58)*100</f>
        <v>25.860336716776683</v>
      </c>
      <c r="L59" s="178">
        <f>(L58/$I58)*100</f>
        <v>23.551707840762198</v>
      </c>
      <c r="M59" s="251">
        <f>(M58/$I58)*100</f>
        <v>23.133863541754696</v>
      </c>
      <c r="N59" s="118">
        <f>(N58/$N58)*100</f>
        <v>100</v>
      </c>
      <c r="O59" s="118">
        <f>(O58/$N58)*100</f>
        <v>27.16011125555522</v>
      </c>
      <c r="P59" s="118">
        <f>(P58/$N58)*100</f>
        <v>26.122381110741603</v>
      </c>
      <c r="Q59" s="118">
        <f>(Q58/$N58)*100</f>
        <v>23.627445052453368</v>
      </c>
      <c r="R59" s="118">
        <f>(R58/$N58)*100</f>
        <v>23.09006258124981</v>
      </c>
      <c r="S59" s="250">
        <f>(S58/$S58)*100</f>
        <v>100</v>
      </c>
      <c r="T59" s="178">
        <f>(T58/$S58)*100</f>
        <v>26.818747585733295</v>
      </c>
      <c r="U59" s="178">
        <f>(U58/$S58)*100</f>
        <v>26.868642431005625</v>
      </c>
      <c r="V59" s="178">
        <f>(V58/$S58)*100</f>
        <v>23.83954246963389</v>
      </c>
      <c r="W59" s="251">
        <f>(W58/$S58)*100</f>
        <v>22.473067513627196</v>
      </c>
      <c r="X59" s="118">
        <f>(X58/$X58)*100</f>
        <v>100</v>
      </c>
      <c r="Y59" s="118">
        <f>(Y58/$X58)*100</f>
        <v>26.897719787974783</v>
      </c>
      <c r="Z59" s="118">
        <f>(Z58/$X58)*100</f>
        <v>24.873443527898882</v>
      </c>
      <c r="AA59" s="118">
        <f>(AA58/$X58)*100</f>
        <v>24.7680582128407</v>
      </c>
      <c r="AB59" s="118">
        <f>(AB58/$X58)*100</f>
        <v>23.460778471285636</v>
      </c>
      <c r="AC59" s="289">
        <f>(AC58/$AC58)*100</f>
        <v>100</v>
      </c>
      <c r="AD59" s="290">
        <f>(AD58/$AC58)*100</f>
        <v>27.021811295212174</v>
      </c>
      <c r="AE59" s="290">
        <f>(AE58/$AC58)*100</f>
        <v>25.282092271355843</v>
      </c>
      <c r="AF59" s="290">
        <f>(AF58/$AC58)*100</f>
        <v>24.045710829318875</v>
      </c>
      <c r="AG59" s="291">
        <f>(AG58/$AC58)*100</f>
        <v>23.65038560411311</v>
      </c>
      <c r="AH59" s="167">
        <f>(AH58/$AH58)*100</f>
        <v>100</v>
      </c>
      <c r="AI59" s="167">
        <f>(AI58/$AH58)*100</f>
        <v>26.64476326655206</v>
      </c>
      <c r="AJ59" s="167">
        <f>(AJ58/$AH58)*100</f>
        <v>25.39562681747345</v>
      </c>
      <c r="AK59" s="167">
        <f>(AK58/$AH58)*100</f>
        <v>23.784200633002907</v>
      </c>
      <c r="AL59" s="167">
        <f>(AL58/$AH58)*100</f>
        <v>24.17540928297158</v>
      </c>
      <c r="AM59" s="289">
        <f>(AM58/$AM58)*100</f>
        <v>100</v>
      </c>
      <c r="AN59" s="290">
        <f>(AN58/$AM58)*100</f>
        <v>25.962306063656243</v>
      </c>
      <c r="AO59" s="290">
        <f>(AO58/$AM58)*100</f>
        <v>25.3583700669883</v>
      </c>
      <c r="AP59" s="290">
        <f>(AP58/$AM58)*100</f>
        <v>24.051577522474055</v>
      </c>
      <c r="AQ59" s="291">
        <f>(AQ58/$AM58)*100</f>
        <v>24.6277463468814</v>
      </c>
      <c r="AR59" s="167">
        <f>(AR58/$AR58)*100</f>
        <v>100</v>
      </c>
      <c r="AS59" s="167">
        <f>(AS58/$AR58)*100</f>
        <v>27.714005839332756</v>
      </c>
      <c r="AT59" s="167">
        <f>(AT58/$AR58)*100</f>
        <v>24.88754053771315</v>
      </c>
      <c r="AU59" s="167">
        <f>(AU58/$AR58)*100</f>
        <v>23.676877573728706</v>
      </c>
      <c r="AV59" s="167">
        <f>(AV58/$AR58)*100</f>
        <v>23.721576049225384</v>
      </c>
    </row>
    <row r="60" spans="1:48" ht="12.75">
      <c r="A60">
        <v>3</v>
      </c>
      <c r="B60" t="s">
        <v>83</v>
      </c>
      <c r="C60" s="35"/>
      <c r="D60" s="75">
        <f>+E60+F60+G60+H60</f>
        <v>2273484</v>
      </c>
      <c r="E60">
        <f>+E62+E64+E66</f>
        <v>635780</v>
      </c>
      <c r="F60">
        <f>+F62+F64+F66</f>
        <v>578696</v>
      </c>
      <c r="G60">
        <f>+G62+G64+G66</f>
        <v>538474</v>
      </c>
      <c r="H60">
        <f>+H62+H64+H66</f>
        <v>520534</v>
      </c>
      <c r="I60" s="247">
        <f>+J60+K60+L60+M60</f>
        <v>1984809</v>
      </c>
      <c r="J60" s="75">
        <f>+J62+J64+J66</f>
        <v>550221</v>
      </c>
      <c r="K60" s="75">
        <f>+K62+K64+K66</f>
        <v>512291</v>
      </c>
      <c r="L60" s="75">
        <f>+L62+L64+L66</f>
        <v>472851</v>
      </c>
      <c r="M60" s="248">
        <f>+M62+M64+M66</f>
        <v>449446</v>
      </c>
      <c r="N60" s="75">
        <f>+O60+P60+Q60+R60</f>
        <v>1717265</v>
      </c>
      <c r="O60">
        <f>+O62+O64+O66</f>
        <v>476290</v>
      </c>
      <c r="P60">
        <f>+P62+P64+P66</f>
        <v>442704</v>
      </c>
      <c r="Q60">
        <f>+Q62+Q64+Q66</f>
        <v>408557</v>
      </c>
      <c r="R60">
        <f>+R62+R64+R66</f>
        <v>389714</v>
      </c>
      <c r="S60" s="247">
        <f aca="true" t="shared" si="26" ref="S60:AV60">+S62+S64+S66</f>
        <v>1511793</v>
      </c>
      <c r="T60" s="75">
        <f t="shared" si="26"/>
        <v>418544</v>
      </c>
      <c r="U60" s="75">
        <f t="shared" si="26"/>
        <v>391377</v>
      </c>
      <c r="V60" s="75">
        <f t="shared" si="26"/>
        <v>361235</v>
      </c>
      <c r="W60" s="248">
        <f t="shared" si="26"/>
        <v>340637</v>
      </c>
      <c r="X60">
        <f t="shared" si="26"/>
        <v>1336356</v>
      </c>
      <c r="Y60">
        <f t="shared" si="26"/>
        <v>368596</v>
      </c>
      <c r="Z60">
        <f t="shared" si="26"/>
        <v>344824</v>
      </c>
      <c r="AA60">
        <f t="shared" si="26"/>
        <v>319594</v>
      </c>
      <c r="AB60">
        <f t="shared" si="26"/>
        <v>303342</v>
      </c>
      <c r="AC60" s="247">
        <f t="shared" si="26"/>
        <v>1185441</v>
      </c>
      <c r="AD60" s="75">
        <f t="shared" si="26"/>
        <v>331536</v>
      </c>
      <c r="AE60" s="75">
        <f t="shared" si="26"/>
        <v>302976</v>
      </c>
      <c r="AF60" s="75">
        <f t="shared" si="26"/>
        <v>281645</v>
      </c>
      <c r="AG60" s="248">
        <f t="shared" si="26"/>
        <v>269284</v>
      </c>
      <c r="AH60">
        <f t="shared" si="26"/>
        <v>1074214</v>
      </c>
      <c r="AI60">
        <f t="shared" si="26"/>
        <v>297965</v>
      </c>
      <c r="AJ60">
        <f t="shared" si="26"/>
        <v>276286</v>
      </c>
      <c r="AK60">
        <f t="shared" si="26"/>
        <v>253747</v>
      </c>
      <c r="AL60">
        <f t="shared" si="26"/>
        <v>246216</v>
      </c>
      <c r="AM60" s="247">
        <f t="shared" si="26"/>
        <v>965334</v>
      </c>
      <c r="AN60" s="75">
        <f t="shared" si="26"/>
        <v>273723</v>
      </c>
      <c r="AO60" s="75">
        <f t="shared" si="26"/>
        <v>247693</v>
      </c>
      <c r="AP60" s="75">
        <f t="shared" si="26"/>
        <v>225888</v>
      </c>
      <c r="AQ60" s="248">
        <f t="shared" si="26"/>
        <v>218030</v>
      </c>
      <c r="AR60">
        <f t="shared" si="26"/>
        <v>882643</v>
      </c>
      <c r="AS60">
        <f t="shared" si="26"/>
        <v>253782</v>
      </c>
      <c r="AT60">
        <f t="shared" si="26"/>
        <v>223915</v>
      </c>
      <c r="AU60">
        <f t="shared" si="26"/>
        <v>205308</v>
      </c>
      <c r="AV60">
        <f t="shared" si="26"/>
        <v>199638</v>
      </c>
    </row>
    <row r="61" spans="3:48" ht="12.75">
      <c r="C61" s="35"/>
      <c r="D61" s="118">
        <f>(D60/$D60)*100</f>
        <v>100</v>
      </c>
      <c r="E61" s="118">
        <f>(E60/$D60)*100</f>
        <v>27.965008770679717</v>
      </c>
      <c r="F61" s="118">
        <f>(F60/$D60)*100</f>
        <v>25.454148786620006</v>
      </c>
      <c r="G61" s="118">
        <f>(G60/$D60)*100</f>
        <v>23.68496985243793</v>
      </c>
      <c r="H61" s="118">
        <f>(H60/$D60)*100</f>
        <v>22.895872590262346</v>
      </c>
      <c r="I61" s="250">
        <f>(I60/$I60)*100</f>
        <v>100</v>
      </c>
      <c r="J61" s="178">
        <f>(J60/$I60)*100</f>
        <v>27.72160948484212</v>
      </c>
      <c r="K61" s="178">
        <f>(K60/$I60)*100</f>
        <v>25.810594369533796</v>
      </c>
      <c r="L61" s="178">
        <f>(L60/$I60)*100</f>
        <v>23.82350140492108</v>
      </c>
      <c r="M61" s="251">
        <f>(M60/$I60)*100</f>
        <v>22.64429474070301</v>
      </c>
      <c r="N61" s="118">
        <f>(N60/$N60)*100</f>
        <v>100</v>
      </c>
      <c r="O61" s="118">
        <f>(O60/$N60)*100</f>
        <v>27.73538155147866</v>
      </c>
      <c r="P61" s="118">
        <f>(P60/$N60)*100</f>
        <v>25.77959720835165</v>
      </c>
      <c r="Q61" s="118">
        <f>(Q60/$N60)*100</f>
        <v>23.791144639877945</v>
      </c>
      <c r="R61" s="118">
        <f>(R60/$N60)*100</f>
        <v>22.693876600291745</v>
      </c>
      <c r="S61" s="250">
        <f>(S60/$S60)*100</f>
        <v>100</v>
      </c>
      <c r="T61" s="178">
        <f>(T60/$S60)*100</f>
        <v>27.685271727015536</v>
      </c>
      <c r="U61" s="178">
        <f>(U60/$S60)*100</f>
        <v>25.888266449176573</v>
      </c>
      <c r="V61" s="178">
        <f>(V60/$S60)*100</f>
        <v>23.894474971110462</v>
      </c>
      <c r="W61" s="251">
        <f>(W60/$S60)*100</f>
        <v>22.531986852697425</v>
      </c>
      <c r="X61" s="118">
        <f>(X60/$X60)*100</f>
        <v>100</v>
      </c>
      <c r="Y61" s="118">
        <f>(Y60/$X60)*100</f>
        <v>27.582171217849137</v>
      </c>
      <c r="Z61" s="118">
        <f>(Z60/$X60)*100</f>
        <v>25.803303910035947</v>
      </c>
      <c r="AA61" s="118">
        <f>(AA60/$X60)*100</f>
        <v>23.91533393796264</v>
      </c>
      <c r="AB61" s="118">
        <f>(AB60/$X60)*100</f>
        <v>22.699190934152277</v>
      </c>
      <c r="AC61" s="250">
        <f>(AC60/$AC60)*100</f>
        <v>100</v>
      </c>
      <c r="AD61" s="178">
        <f>(AD60/$AC60)*100</f>
        <v>27.967313430191805</v>
      </c>
      <c r="AE61" s="178">
        <f>(AE60/$AC60)*100</f>
        <v>25.558083447425894</v>
      </c>
      <c r="AF61" s="178">
        <f>(AF60/$AC60)*100</f>
        <v>23.75866871484958</v>
      </c>
      <c r="AG61" s="251">
        <f>(AG60/$AC60)*100</f>
        <v>22.71593440753272</v>
      </c>
      <c r="AH61" s="118">
        <f>(AH60/$AH60)*100</f>
        <v>100</v>
      </c>
      <c r="AI61" s="118">
        <f>(AI60/$AH60)*100</f>
        <v>27.737955379468147</v>
      </c>
      <c r="AJ61" s="118">
        <f>(AJ60/$AH60)*100</f>
        <v>25.71982863749681</v>
      </c>
      <c r="AK61" s="118">
        <f>(AK60/$AH60)*100</f>
        <v>23.621643359703</v>
      </c>
      <c r="AL61" s="118">
        <f>(AL60/$AH60)*100</f>
        <v>22.920572623332035</v>
      </c>
      <c r="AM61" s="250">
        <f>(AM60/$AM60)*100</f>
        <v>100</v>
      </c>
      <c r="AN61" s="178">
        <f>(AN60/$AM60)*100</f>
        <v>28.355263566806926</v>
      </c>
      <c r="AO61" s="178">
        <f>(AO60/$AM60)*100</f>
        <v>25.65878752846165</v>
      </c>
      <c r="AP61" s="178">
        <f>(AP60/$AM60)*100</f>
        <v>23.399983839790167</v>
      </c>
      <c r="AQ61" s="251">
        <f>(AQ60/$AM60)*100</f>
        <v>22.585965064941256</v>
      </c>
      <c r="AR61" s="118">
        <f>(AR60/$AR60)*100</f>
        <v>100</v>
      </c>
      <c r="AS61" s="118">
        <f>(AS60/$AR60)*100</f>
        <v>28.75250809217317</v>
      </c>
      <c r="AT61" s="118">
        <f>(AT60/$AR60)*100</f>
        <v>25.368693798058782</v>
      </c>
      <c r="AU61" s="118">
        <f>(AU60/$AR60)*100</f>
        <v>23.260593467574093</v>
      </c>
      <c r="AV61" s="118">
        <f>(AV60/$AR60)*100</f>
        <v>22.618204642193955</v>
      </c>
    </row>
    <row r="62" spans="2:48" ht="12.75">
      <c r="B62">
        <v>3.1</v>
      </c>
      <c r="C62" s="20" t="s">
        <v>103</v>
      </c>
      <c r="D62" s="75">
        <f>+E62+F62+G62+H62</f>
        <v>1085468</v>
      </c>
      <c r="E62" s="177">
        <v>303112</v>
      </c>
      <c r="F62" s="177">
        <v>285976</v>
      </c>
      <c r="G62" s="177">
        <v>248151</v>
      </c>
      <c r="H62" s="177">
        <v>248229</v>
      </c>
      <c r="I62" s="247">
        <f>+J62+K62+L62+M62</f>
        <v>949469</v>
      </c>
      <c r="J62" s="177">
        <v>263675</v>
      </c>
      <c r="K62" s="177">
        <v>253370</v>
      </c>
      <c r="L62" s="177">
        <v>220224</v>
      </c>
      <c r="M62" s="252">
        <v>212200</v>
      </c>
      <c r="N62" s="75">
        <f>+O62+P62+Q62+R62</f>
        <v>815699</v>
      </c>
      <c r="O62" s="177">
        <v>225718</v>
      </c>
      <c r="P62" s="177">
        <v>216835</v>
      </c>
      <c r="Q62" s="177">
        <v>188417</v>
      </c>
      <c r="R62" s="177">
        <v>184729</v>
      </c>
      <c r="S62" s="280">
        <f>+T62+U62+V62+W62</f>
        <v>699761</v>
      </c>
      <c r="T62" s="75">
        <v>193041</v>
      </c>
      <c r="U62" s="51">
        <v>187892</v>
      </c>
      <c r="V62" s="75">
        <v>162642</v>
      </c>
      <c r="W62" s="248">
        <v>156186</v>
      </c>
      <c r="X62" s="42">
        <f>+Y62+Z62+AA62+AB62</f>
        <v>608330</v>
      </c>
      <c r="Y62">
        <v>169304</v>
      </c>
      <c r="Z62" s="13">
        <v>163191</v>
      </c>
      <c r="AA62" s="42">
        <v>138720</v>
      </c>
      <c r="AB62" s="42">
        <v>137115</v>
      </c>
      <c r="AC62" s="280">
        <f>+AD62+AE62+AF62+AG62</f>
        <v>525100</v>
      </c>
      <c r="AD62" s="22">
        <v>143527</v>
      </c>
      <c r="AE62" s="22">
        <v>137696</v>
      </c>
      <c r="AF62" s="22">
        <v>122646</v>
      </c>
      <c r="AG62" s="288">
        <v>121231</v>
      </c>
      <c r="AH62" s="42">
        <f>+AI62+AJ62+AK62+AL62</f>
        <v>475420</v>
      </c>
      <c r="AI62" s="42">
        <v>127494</v>
      </c>
      <c r="AJ62" s="42">
        <v>125978</v>
      </c>
      <c r="AK62">
        <v>110502</v>
      </c>
      <c r="AL62">
        <v>111446</v>
      </c>
      <c r="AM62" s="280">
        <f>+AN62+AO62+AP62+AQ62</f>
        <v>426648</v>
      </c>
      <c r="AN62" s="22">
        <v>115503</v>
      </c>
      <c r="AO62" s="22">
        <v>114285</v>
      </c>
      <c r="AP62" s="22">
        <v>97732</v>
      </c>
      <c r="AQ62" s="288">
        <v>99128</v>
      </c>
      <c r="AR62" s="42">
        <f>+AS62+AT62+AU62+AV62</f>
        <v>385897</v>
      </c>
      <c r="AS62" s="42">
        <v>106260</v>
      </c>
      <c r="AT62">
        <v>102769</v>
      </c>
      <c r="AU62" s="42">
        <v>88554</v>
      </c>
      <c r="AV62" s="42">
        <v>88314</v>
      </c>
    </row>
    <row r="63" spans="3:48" ht="12.75">
      <c r="C63" s="20" t="s">
        <v>104</v>
      </c>
      <c r="D63" s="118">
        <f>(D62/$D62)*100</f>
        <v>100</v>
      </c>
      <c r="E63" s="118">
        <f>(E62/$D62)*100</f>
        <v>27.924544988889583</v>
      </c>
      <c r="F63" s="118">
        <f>(F62/$D62)*100</f>
        <v>26.345871089705085</v>
      </c>
      <c r="G63" s="118">
        <f>(G62/$D62)*100</f>
        <v>22.861199040413904</v>
      </c>
      <c r="H63" s="118">
        <f>(H62/$D62)*100</f>
        <v>22.868384880991425</v>
      </c>
      <c r="I63" s="250">
        <f>(I62/$I62)*100</f>
        <v>100</v>
      </c>
      <c r="J63" s="178">
        <f>(J62/$I62)*100</f>
        <v>27.770785565405504</v>
      </c>
      <c r="K63" s="178">
        <f>(K62/$I62)*100</f>
        <v>26.685442073411558</v>
      </c>
      <c r="L63" s="178">
        <f>(L62/$I62)*100</f>
        <v>23.194438154378922</v>
      </c>
      <c r="M63" s="251">
        <f>(M62/$I62)*100</f>
        <v>22.349334206804013</v>
      </c>
      <c r="N63" s="118">
        <f>(N62/$N62)*100</f>
        <v>100</v>
      </c>
      <c r="O63" s="118">
        <f>(O62/$N62)*100</f>
        <v>27.671726948298332</v>
      </c>
      <c r="P63" s="118">
        <f>(P62/$N62)*100</f>
        <v>26.582722303202527</v>
      </c>
      <c r="Q63" s="118">
        <f>(Q62/$N62)*100</f>
        <v>23.09883915512953</v>
      </c>
      <c r="R63" s="118">
        <f>(R62/$N62)*100</f>
        <v>22.646711593369613</v>
      </c>
      <c r="S63" s="250">
        <f>(S62/$S62)*100</f>
        <v>100</v>
      </c>
      <c r="T63" s="178">
        <f>(T62/$S62)*100</f>
        <v>27.586704603428885</v>
      </c>
      <c r="U63" s="178">
        <f>(U62/$S62)*100</f>
        <v>26.850881943978017</v>
      </c>
      <c r="V63" s="178">
        <f>(V62/$S62)*100</f>
        <v>23.24250708456173</v>
      </c>
      <c r="W63" s="251">
        <f>(W62/$S62)*100</f>
        <v>22.31990636803137</v>
      </c>
      <c r="X63" s="118">
        <f>(X62/$X62)*100</f>
        <v>100</v>
      </c>
      <c r="Y63" s="118">
        <f>(Y62/$X62)*100</f>
        <v>27.830947018887777</v>
      </c>
      <c r="Z63" s="118">
        <f>(Z62/$X62)*100</f>
        <v>26.82606480035507</v>
      </c>
      <c r="AA63" s="118">
        <f>(AA62/$X62)*100</f>
        <v>22.80341262143902</v>
      </c>
      <c r="AB63" s="118">
        <f>(AB62/$X62)*100</f>
        <v>22.539575559318134</v>
      </c>
      <c r="AC63" s="289">
        <f>(AC62/$AC62)*100</f>
        <v>100</v>
      </c>
      <c r="AD63" s="290">
        <f>(AD62/$AC62)*100</f>
        <v>27.333269853361266</v>
      </c>
      <c r="AE63" s="290">
        <f>(AE62/$AC62)*100</f>
        <v>26.222814701961532</v>
      </c>
      <c r="AF63" s="290">
        <f>(AF62/$AC62)*100</f>
        <v>23.356693963054656</v>
      </c>
      <c r="AG63" s="291">
        <f>(AG62/$AC62)*100</f>
        <v>23.087221481622546</v>
      </c>
      <c r="AH63" s="167">
        <f>(AH62/$AH62)*100</f>
        <v>100</v>
      </c>
      <c r="AI63" s="167">
        <f>(AI62/$AH62)*100</f>
        <v>26.817130116528542</v>
      </c>
      <c r="AJ63" s="167">
        <f>(AJ62/$AH62)*100</f>
        <v>26.498254175255564</v>
      </c>
      <c r="AK63" s="167">
        <f>(AK62/$AH62)*100</f>
        <v>23.243027218038787</v>
      </c>
      <c r="AL63" s="167">
        <f>(AL62/$AH62)*100</f>
        <v>23.441588490177107</v>
      </c>
      <c r="AM63" s="289">
        <f>(AM62/$AM62)*100</f>
        <v>100</v>
      </c>
      <c r="AN63" s="290">
        <f>(AN62/$AM62)*100</f>
        <v>27.072200033751475</v>
      </c>
      <c r="AO63" s="290">
        <f>(AO62/$AM62)*100</f>
        <v>26.786718793947234</v>
      </c>
      <c r="AP63" s="290">
        <f>(AP62/$AM62)*100</f>
        <v>22.90693967861094</v>
      </c>
      <c r="AQ63" s="291">
        <f>(AQ62/$AM62)*100</f>
        <v>23.23414149369035</v>
      </c>
      <c r="AR63" s="167">
        <f>(AR62/$AR62)*100</f>
        <v>100</v>
      </c>
      <c r="AS63" s="167">
        <f>(AS62/$AR62)*100</f>
        <v>27.535845057100726</v>
      </c>
      <c r="AT63" s="167">
        <f>(AT62/$AR62)*100</f>
        <v>26.631199516969556</v>
      </c>
      <c r="AU63" s="167">
        <f>(AU62/$AR62)*100</f>
        <v>22.94757409360529</v>
      </c>
      <c r="AV63" s="167">
        <f>(AV62/$AR62)*100</f>
        <v>22.885381332324428</v>
      </c>
    </row>
    <row r="64" spans="2:48" ht="12.75">
      <c r="B64">
        <v>3.2</v>
      </c>
      <c r="C64" s="20" t="s">
        <v>105</v>
      </c>
      <c r="D64" s="75">
        <f>+E64+F64+G64+H64</f>
        <v>614067</v>
      </c>
      <c r="E64" s="177">
        <v>164973</v>
      </c>
      <c r="F64" s="177">
        <v>154793</v>
      </c>
      <c r="G64" s="177">
        <v>149195</v>
      </c>
      <c r="H64" s="177">
        <v>145106</v>
      </c>
      <c r="I64" s="247">
        <f>+J64+K64+L64+M64</f>
        <v>526754</v>
      </c>
      <c r="J64" s="177">
        <v>141796</v>
      </c>
      <c r="K64" s="177">
        <v>134188</v>
      </c>
      <c r="L64" s="177">
        <v>127998</v>
      </c>
      <c r="M64" s="252">
        <v>122772</v>
      </c>
      <c r="N64" s="75">
        <f>+O64+P64+Q64+R64</f>
        <v>452593</v>
      </c>
      <c r="O64" s="177">
        <v>121404</v>
      </c>
      <c r="P64" s="177">
        <v>114520</v>
      </c>
      <c r="Q64" s="177">
        <v>110228</v>
      </c>
      <c r="R64" s="177">
        <v>106441</v>
      </c>
      <c r="S64" s="280">
        <f>+T64+U64+V64+W64</f>
        <v>405801</v>
      </c>
      <c r="T64" s="75">
        <v>107685</v>
      </c>
      <c r="U64" s="51">
        <v>103676</v>
      </c>
      <c r="V64" s="75">
        <v>98786</v>
      </c>
      <c r="W64" s="248">
        <v>95654</v>
      </c>
      <c r="X64" s="42">
        <f>+Y64+Z64+AA64+AB64</f>
        <v>369456</v>
      </c>
      <c r="Y64">
        <v>98152</v>
      </c>
      <c r="Z64" s="13">
        <v>93411</v>
      </c>
      <c r="AA64" s="42">
        <v>89872</v>
      </c>
      <c r="AB64" s="42">
        <v>88021</v>
      </c>
      <c r="AC64" s="280">
        <f>+AD64+AE64+AF64+AG64</f>
        <v>330863</v>
      </c>
      <c r="AD64" s="22">
        <v>87206</v>
      </c>
      <c r="AE64" s="22">
        <v>83598</v>
      </c>
      <c r="AF64" s="22">
        <v>81240</v>
      </c>
      <c r="AG64" s="288">
        <v>78819</v>
      </c>
      <c r="AH64" s="42">
        <f>+AI64+AJ64+AK64+AL64</f>
        <v>292163</v>
      </c>
      <c r="AI64" s="42">
        <v>76663</v>
      </c>
      <c r="AJ64" s="42">
        <v>74027</v>
      </c>
      <c r="AK64" s="42">
        <v>71279</v>
      </c>
      <c r="AL64" s="42">
        <v>70194</v>
      </c>
      <c r="AM64" s="280">
        <f>+AN64+AO64+AP64+AQ64</f>
        <v>253957</v>
      </c>
      <c r="AN64" s="22">
        <v>68358</v>
      </c>
      <c r="AO64" s="22">
        <v>64764</v>
      </c>
      <c r="AP64" s="22">
        <v>60853</v>
      </c>
      <c r="AQ64" s="288">
        <v>59982</v>
      </c>
      <c r="AR64" s="42">
        <f>+AS64+AT64+AU64+AV64</f>
        <v>232752</v>
      </c>
      <c r="AS64" s="42">
        <v>62406</v>
      </c>
      <c r="AT64" s="42">
        <v>59413</v>
      </c>
      <c r="AU64" s="42">
        <v>56155</v>
      </c>
      <c r="AV64" s="42">
        <v>54778</v>
      </c>
    </row>
    <row r="65" spans="3:48" ht="12.75">
      <c r="C65" s="20" t="s">
        <v>28</v>
      </c>
      <c r="D65" s="118">
        <f>(D64/$D64)*100</f>
        <v>100</v>
      </c>
      <c r="E65" s="118">
        <f>(E64/$D64)*100</f>
        <v>26.86563518313148</v>
      </c>
      <c r="F65" s="118">
        <f>(F64/$D64)*100</f>
        <v>25.207835627056983</v>
      </c>
      <c r="G65" s="118">
        <f>(G64/$D64)*100</f>
        <v>24.296208719895386</v>
      </c>
      <c r="H65" s="118">
        <f>(H64/$D64)*100</f>
        <v>23.63032046991615</v>
      </c>
      <c r="I65" s="250">
        <f>(I64/$I64)*100</f>
        <v>100</v>
      </c>
      <c r="J65" s="178">
        <f>(J64/$I64)*100</f>
        <v>26.918827384319815</v>
      </c>
      <c r="K65" s="178">
        <f>(K64/$I64)*100</f>
        <v>25.47450992303808</v>
      </c>
      <c r="L65" s="178">
        <f>(L64/$I64)*100</f>
        <v>24.299388329277043</v>
      </c>
      <c r="M65" s="251">
        <f>(M64/$I64)*100</f>
        <v>23.307274363365064</v>
      </c>
      <c r="N65" s="118">
        <f>(N64/$N64)*100</f>
        <v>100</v>
      </c>
      <c r="O65" s="118">
        <f>(O64/$N64)*100</f>
        <v>26.82410024017163</v>
      </c>
      <c r="P65" s="118">
        <f>(P64/$N64)*100</f>
        <v>25.3030868793817</v>
      </c>
      <c r="Q65" s="118">
        <f>(Q64/$N64)*100</f>
        <v>24.35477349406641</v>
      </c>
      <c r="R65" s="118">
        <f>(R64/$N64)*100</f>
        <v>23.518039386380256</v>
      </c>
      <c r="S65" s="250">
        <f>(S64/$S64)*100</f>
        <v>100</v>
      </c>
      <c r="T65" s="178">
        <f>(T64/$S64)*100</f>
        <v>26.536405775244514</v>
      </c>
      <c r="U65" s="178">
        <f>(U64/$S64)*100</f>
        <v>25.54848312350142</v>
      </c>
      <c r="V65" s="178">
        <f>(V64/$S64)*100</f>
        <v>24.343458986054742</v>
      </c>
      <c r="W65" s="251">
        <f>(W64/$S64)*100</f>
        <v>23.57165211519932</v>
      </c>
      <c r="X65" s="118">
        <f>(X64/$X64)*100</f>
        <v>100</v>
      </c>
      <c r="Y65" s="118">
        <f>(Y64/$X64)*100</f>
        <v>26.566627690442164</v>
      </c>
      <c r="Z65" s="118">
        <f>(Z64/$X64)*100</f>
        <v>25.283389632324283</v>
      </c>
      <c r="AA65" s="118">
        <f>(AA64/$X64)*100</f>
        <v>24.325494781516607</v>
      </c>
      <c r="AB65" s="118">
        <f>(AB64/$X64)*100</f>
        <v>23.824487895716945</v>
      </c>
      <c r="AC65" s="289">
        <f>(AC64/$AC64)*100</f>
        <v>100</v>
      </c>
      <c r="AD65" s="290">
        <f>(AD64/$AC64)*100</f>
        <v>26.357132710517643</v>
      </c>
      <c r="AE65" s="290">
        <f>(AE64/$AC64)*100</f>
        <v>25.26665115168514</v>
      </c>
      <c r="AF65" s="290">
        <f>(AF64/$AC64)*100</f>
        <v>24.553969467725313</v>
      </c>
      <c r="AG65" s="291">
        <f>(AG64/$AC64)*100</f>
        <v>23.8222466700719</v>
      </c>
      <c r="AH65" s="167">
        <f>(AH64/$AH64)*100</f>
        <v>100</v>
      </c>
      <c r="AI65" s="167">
        <f>(AI64/$AH64)*100</f>
        <v>26.239804492697573</v>
      </c>
      <c r="AJ65" s="167">
        <f>(AJ64/$AH64)*100</f>
        <v>25.337568412153487</v>
      </c>
      <c r="AK65" s="167">
        <f>(AK64/$AH64)*100</f>
        <v>24.396997566426958</v>
      </c>
      <c r="AL65" s="167">
        <f>(AL64/$AH64)*100</f>
        <v>24.025629528721982</v>
      </c>
      <c r="AM65" s="289">
        <f>(AM64/$AM64)*100</f>
        <v>100</v>
      </c>
      <c r="AN65" s="290">
        <f>(AN64/$AM64)*100</f>
        <v>26.917155266442744</v>
      </c>
      <c r="AO65" s="290">
        <f>(AO64/$AM64)*100</f>
        <v>25.50195505538339</v>
      </c>
      <c r="AP65" s="290">
        <f>(AP64/$AM64)*100</f>
        <v>23.961930563048075</v>
      </c>
      <c r="AQ65" s="291">
        <f>(AQ64/$AM64)*100</f>
        <v>23.61895911512579</v>
      </c>
      <c r="AR65" s="167">
        <f>(AR64/$AR64)*100</f>
        <v>100</v>
      </c>
      <c r="AS65" s="167">
        <f>(AS64/$AR64)*100</f>
        <v>26.812229325634153</v>
      </c>
      <c r="AT65" s="167">
        <f>(AT64/$AR64)*100</f>
        <v>25.526311266927888</v>
      </c>
      <c r="AU65" s="167">
        <f>(AU64/$AR64)*100</f>
        <v>24.126538117824982</v>
      </c>
      <c r="AV65" s="167">
        <f>(AV64/$AR64)*100</f>
        <v>23.534921289612978</v>
      </c>
    </row>
    <row r="66" spans="2:48" ht="12.75">
      <c r="B66">
        <v>3.3</v>
      </c>
      <c r="C66" s="20" t="s">
        <v>106</v>
      </c>
      <c r="D66" s="75">
        <f>+E66+F66+G66+H66</f>
        <v>573949</v>
      </c>
      <c r="E66" s="177">
        <v>167695</v>
      </c>
      <c r="F66" s="177">
        <v>137927</v>
      </c>
      <c r="G66" s="177">
        <v>141128</v>
      </c>
      <c r="H66" s="177">
        <v>127199</v>
      </c>
      <c r="I66" s="247">
        <f>+J66+K66+L66+M66</f>
        <v>508586</v>
      </c>
      <c r="J66" s="177">
        <v>144750</v>
      </c>
      <c r="K66" s="177">
        <v>124733</v>
      </c>
      <c r="L66" s="177">
        <v>124629</v>
      </c>
      <c r="M66" s="252">
        <v>114474</v>
      </c>
      <c r="N66" s="75">
        <f>+O66+P66+Q66+R66</f>
        <v>448973</v>
      </c>
      <c r="O66" s="177">
        <v>129168</v>
      </c>
      <c r="P66" s="177">
        <v>111349</v>
      </c>
      <c r="Q66" s="177">
        <v>109912</v>
      </c>
      <c r="R66" s="177">
        <v>98544</v>
      </c>
      <c r="S66" s="280">
        <f>+T66+U66+V66+W66</f>
        <v>406231</v>
      </c>
      <c r="T66" s="75">
        <v>117818</v>
      </c>
      <c r="U66" s="51">
        <v>99809</v>
      </c>
      <c r="V66" s="75">
        <v>99807</v>
      </c>
      <c r="W66" s="248">
        <v>88797</v>
      </c>
      <c r="X66" s="42">
        <f>+Y66+Z66+AA66+AB66</f>
        <v>358570</v>
      </c>
      <c r="Y66">
        <v>101140</v>
      </c>
      <c r="Z66" s="13">
        <v>88222</v>
      </c>
      <c r="AA66" s="42">
        <v>91002</v>
      </c>
      <c r="AB66" s="42">
        <v>78206</v>
      </c>
      <c r="AC66" s="280">
        <f>+AD66+AE66+AF66+AG66</f>
        <v>329478</v>
      </c>
      <c r="AD66" s="22">
        <v>100803</v>
      </c>
      <c r="AE66" s="22">
        <v>81682</v>
      </c>
      <c r="AF66" s="22">
        <v>77759</v>
      </c>
      <c r="AG66" s="288">
        <v>69234</v>
      </c>
      <c r="AH66" s="42">
        <f>+AI66+AJ66+AK66+AL66</f>
        <v>306631</v>
      </c>
      <c r="AI66" s="42">
        <v>93808</v>
      </c>
      <c r="AJ66" s="42">
        <v>76281</v>
      </c>
      <c r="AK66">
        <v>71966</v>
      </c>
      <c r="AL66">
        <v>64576</v>
      </c>
      <c r="AM66" s="280">
        <f>+AN66+AO66+AP66+AQ66</f>
        <v>284729</v>
      </c>
      <c r="AN66" s="22">
        <v>89862</v>
      </c>
      <c r="AO66" s="22">
        <v>68644</v>
      </c>
      <c r="AP66" s="22">
        <v>67303</v>
      </c>
      <c r="AQ66" s="288">
        <v>58920</v>
      </c>
      <c r="AR66" s="42">
        <f>+AS66+AT66+AU66+AV66</f>
        <v>263994</v>
      </c>
      <c r="AS66" s="42">
        <v>85116</v>
      </c>
      <c r="AT66" s="42">
        <v>61733</v>
      </c>
      <c r="AU66">
        <v>60599</v>
      </c>
      <c r="AV66">
        <v>56546</v>
      </c>
    </row>
    <row r="67" spans="3:48" ht="12.75">
      <c r="C67" s="183" t="s">
        <v>30</v>
      </c>
      <c r="D67" s="118">
        <f>(D66/$D66)*100</f>
        <v>100</v>
      </c>
      <c r="E67" s="118">
        <f>(E66/$D66)*100</f>
        <v>29.217752796851286</v>
      </c>
      <c r="F67" s="118">
        <f>(F66/$D66)*100</f>
        <v>24.031229255561033</v>
      </c>
      <c r="G67" s="118">
        <f>(G66/$D66)*100</f>
        <v>24.588944313867607</v>
      </c>
      <c r="H67" s="118">
        <f>(H66/$D66)*100</f>
        <v>22.16207363372007</v>
      </c>
      <c r="I67" s="250">
        <f>(I66/$I66)*100</f>
        <v>100</v>
      </c>
      <c r="J67" s="178">
        <f>(J66/$I66)*100</f>
        <v>28.46126318852662</v>
      </c>
      <c r="K67" s="178">
        <f>(K66/$I66)*100</f>
        <v>24.52544898994467</v>
      </c>
      <c r="L67" s="178">
        <f>(L66/$I66)*100</f>
        <v>24.505000137636507</v>
      </c>
      <c r="M67" s="251">
        <f>(M66/$I66)*100</f>
        <v>22.508287683892203</v>
      </c>
      <c r="N67" s="118">
        <f>(N66/$N66)*100</f>
        <v>100</v>
      </c>
      <c r="O67" s="118">
        <f>(O66/$N66)*100</f>
        <v>28.76965875453535</v>
      </c>
      <c r="P67" s="118">
        <f>(P66/$N66)*100</f>
        <v>24.80082321208625</v>
      </c>
      <c r="Q67" s="118">
        <f>(Q66/$N66)*100</f>
        <v>24.48075942205879</v>
      </c>
      <c r="R67" s="118">
        <f>(R66/$N66)*100</f>
        <v>21.94875861131961</v>
      </c>
      <c r="S67" s="250">
        <f>(S66/$S66)*100</f>
        <v>100</v>
      </c>
      <c r="T67" s="178">
        <f>(T66/$S66)*100</f>
        <v>29.002710280603893</v>
      </c>
      <c r="U67" s="178">
        <f>(U66/$S66)*100</f>
        <v>24.569518328241813</v>
      </c>
      <c r="V67" s="178">
        <f>(V66/$S66)*100</f>
        <v>24.56902599752358</v>
      </c>
      <c r="W67" s="282">
        <f>(W66/$S66)*100</f>
        <v>21.85874539363072</v>
      </c>
      <c r="X67" s="118">
        <f>(X66/$X66)*100</f>
        <v>100</v>
      </c>
      <c r="Y67" s="118">
        <f>(Y66/$X66)*100</f>
        <v>28.20648687843378</v>
      </c>
      <c r="Z67" s="118">
        <f>(Z66/$X66)*100</f>
        <v>24.603843043199376</v>
      </c>
      <c r="AA67" s="118">
        <f>(AA66/$X66)*100</f>
        <v>25.379144936832414</v>
      </c>
      <c r="AB67" s="118">
        <f>(AB66/$X66)*100</f>
        <v>21.810525141534427</v>
      </c>
      <c r="AC67" s="289">
        <f>(AC66/$AC66)*100</f>
        <v>100</v>
      </c>
      <c r="AD67" s="290">
        <f>(AD66/$AC66)*100</f>
        <v>30.594758982390324</v>
      </c>
      <c r="AE67" s="290">
        <f>(AE66/$AC66)*100</f>
        <v>24.79133659910525</v>
      </c>
      <c r="AF67" s="290">
        <f>(AF66/$AC66)*100</f>
        <v>23.600665294799654</v>
      </c>
      <c r="AG67" s="291">
        <f>(AG66/$AC66)*100</f>
        <v>21.013239123704768</v>
      </c>
      <c r="AH67" s="167">
        <f>(AH66/$AH66)*100</f>
        <v>100</v>
      </c>
      <c r="AI67" s="167">
        <f>(AI66/$AH66)*100</f>
        <v>30.593123330648236</v>
      </c>
      <c r="AJ67" s="167">
        <f>(AJ66/$AH66)*100</f>
        <v>24.87713244910006</v>
      </c>
      <c r="AK67" s="167">
        <f>(AK66/$AH66)*100</f>
        <v>23.46990356487113</v>
      </c>
      <c r="AL67" s="167">
        <f>(AL66/$AH66)*100</f>
        <v>21.059840655380572</v>
      </c>
      <c r="AM67" s="289">
        <f>(AM66/$AM66)*100</f>
        <v>100</v>
      </c>
      <c r="AN67" s="290">
        <f>(AN66/$AM66)*100</f>
        <v>31.560536510155266</v>
      </c>
      <c r="AO67" s="290">
        <f>(AO66/$AM66)*100</f>
        <v>24.10853829430792</v>
      </c>
      <c r="AP67" s="290">
        <f>(AP66/$AM66)*100</f>
        <v>23.637564139936572</v>
      </c>
      <c r="AQ67" s="291">
        <f>(AQ66/$AM66)*100</f>
        <v>20.69336105560024</v>
      </c>
      <c r="AR67" s="167">
        <f>(AR66/$AR66)*100</f>
        <v>100</v>
      </c>
      <c r="AS67" s="167">
        <f>(AS66/$AR66)*100</f>
        <v>32.24164185549672</v>
      </c>
      <c r="AT67" s="167">
        <f>(AT66/$AR66)*100</f>
        <v>23.384243581293514</v>
      </c>
      <c r="AU67" s="167">
        <f>(AU66/$AR66)*100</f>
        <v>22.95468836412949</v>
      </c>
      <c r="AV67" s="167">
        <f>(AV66/$AR66)*100</f>
        <v>21.419426199080284</v>
      </c>
    </row>
    <row r="68" spans="3:48" ht="12.75">
      <c r="C68" s="29"/>
      <c r="D68" s="118"/>
      <c r="E68" s="118"/>
      <c r="F68" s="118"/>
      <c r="G68" s="118"/>
      <c r="H68" s="118"/>
      <c r="I68" s="250"/>
      <c r="J68" s="178"/>
      <c r="K68" s="178"/>
      <c r="L68" s="178"/>
      <c r="M68" s="251"/>
      <c r="N68" s="118"/>
      <c r="O68" s="118"/>
      <c r="P68" s="118"/>
      <c r="Q68" s="118"/>
      <c r="R68" s="118"/>
      <c r="S68" s="250"/>
      <c r="T68" s="178"/>
      <c r="U68" s="178"/>
      <c r="V68" s="178"/>
      <c r="W68" s="251"/>
      <c r="X68" s="118"/>
      <c r="Y68" s="118"/>
      <c r="Z68" s="118"/>
      <c r="AA68" s="118"/>
      <c r="AB68" s="118"/>
      <c r="AC68" s="289"/>
      <c r="AD68" s="290"/>
      <c r="AE68" s="290"/>
      <c r="AF68" s="290"/>
      <c r="AG68" s="291"/>
      <c r="AH68" s="167"/>
      <c r="AI68" s="167"/>
      <c r="AJ68" s="167"/>
      <c r="AK68" s="167"/>
      <c r="AL68" s="167"/>
      <c r="AM68" s="289"/>
      <c r="AN68" s="290"/>
      <c r="AO68" s="290"/>
      <c r="AP68" s="290"/>
      <c r="AQ68" s="291"/>
      <c r="AR68" s="167"/>
      <c r="AS68" s="167"/>
      <c r="AT68" s="167"/>
      <c r="AU68" s="167"/>
      <c r="AV68" s="167"/>
    </row>
    <row r="69" spans="1:48" ht="12.75">
      <c r="A69" s="179" t="s">
        <v>31</v>
      </c>
      <c r="B69" s="80"/>
      <c r="D69" s="180">
        <f>+E69+F69+G69+H69</f>
        <v>4303656</v>
      </c>
      <c r="E69" s="180">
        <f>+E48+E50+E60</f>
        <v>1187845</v>
      </c>
      <c r="F69" s="180">
        <f>+F48+F50+F60</f>
        <v>1141974</v>
      </c>
      <c r="G69" s="180">
        <f>+G48+G50+G60</f>
        <v>982967</v>
      </c>
      <c r="H69" s="180">
        <f>+H48+H50+H60</f>
        <v>990870</v>
      </c>
      <c r="I69" s="253">
        <f>+J69+K69+L69+M69</f>
        <v>3790062</v>
      </c>
      <c r="J69" s="180">
        <f>+J48+J50+J60</f>
        <v>1042702</v>
      </c>
      <c r="K69" s="180">
        <f>+K48+K50+K60</f>
        <v>1021997</v>
      </c>
      <c r="L69" s="180">
        <f>+L48+L50+L60</f>
        <v>864858</v>
      </c>
      <c r="M69" s="254">
        <f>+M48+M50+M60</f>
        <v>860505</v>
      </c>
      <c r="N69" s="180">
        <f>+O69+P69+Q69+R69</f>
        <v>3275672</v>
      </c>
      <c r="O69" s="180">
        <f>+O48+O50+O60</f>
        <v>893476</v>
      </c>
      <c r="P69" s="180">
        <f>+P48+P50+P60</f>
        <v>884009</v>
      </c>
      <c r="Q69" s="180">
        <f>+Q48+Q50+Q60</f>
        <v>749160</v>
      </c>
      <c r="R69" s="180">
        <f>+R48+R50+R60</f>
        <v>749027</v>
      </c>
      <c r="S69" s="253">
        <f>+S48+S52+S54+S56+S58+S62+S64+S66</f>
        <v>2843893</v>
      </c>
      <c r="T69" s="180">
        <f>+T48+T52+T54+T56+T58+T62+T64+T66</f>
        <v>768979</v>
      </c>
      <c r="U69" s="180">
        <v>773109</v>
      </c>
      <c r="V69" s="180">
        <f aca="true" t="shared" si="27" ref="V69:AV69">+V48+V52+V54+V56+V58+V62+V64+V66</f>
        <v>655003</v>
      </c>
      <c r="W69" s="254">
        <v>646805</v>
      </c>
      <c r="X69" s="180">
        <f>+X48+X52+X54+X56+X58+X62+X64+X66</f>
        <v>2543396</v>
      </c>
      <c r="Y69" s="180">
        <v>686911</v>
      </c>
      <c r="Z69" s="180">
        <v>690672</v>
      </c>
      <c r="AA69" s="180">
        <v>583256</v>
      </c>
      <c r="AB69" s="180">
        <v>582257</v>
      </c>
      <c r="AC69" s="253">
        <f>+AC48+AC52+AC54+AC56+AC58+AC62+AC64+AC66</f>
        <v>2255573</v>
      </c>
      <c r="AD69" s="180">
        <f t="shared" si="27"/>
        <v>611914</v>
      </c>
      <c r="AE69" s="180">
        <f t="shared" si="27"/>
        <v>597364</v>
      </c>
      <c r="AF69" s="180">
        <f t="shared" si="27"/>
        <v>519287</v>
      </c>
      <c r="AG69" s="254">
        <f t="shared" si="27"/>
        <v>527008</v>
      </c>
      <c r="AH69" s="180">
        <f>+AH48+AH52+AH54+AH56+AH58+AH62+AH64+AH66</f>
        <v>2097444</v>
      </c>
      <c r="AI69" s="180">
        <f t="shared" si="27"/>
        <v>564461</v>
      </c>
      <c r="AJ69" s="180">
        <f t="shared" si="27"/>
        <v>568647</v>
      </c>
      <c r="AK69" s="180">
        <f t="shared" si="27"/>
        <v>475261</v>
      </c>
      <c r="AL69" s="180">
        <f t="shared" si="27"/>
        <v>489075</v>
      </c>
      <c r="AM69" s="253">
        <f>+AM48+AM52+AM54+AM56+AM58+AM62+AM64+AM66</f>
        <v>1930183</v>
      </c>
      <c r="AN69" s="180">
        <f t="shared" si="27"/>
        <v>521755</v>
      </c>
      <c r="AO69" s="180">
        <f t="shared" si="27"/>
        <v>521105</v>
      </c>
      <c r="AP69" s="180">
        <f t="shared" si="27"/>
        <v>435591</v>
      </c>
      <c r="AQ69" s="254">
        <f t="shared" si="27"/>
        <v>451732</v>
      </c>
      <c r="AR69" s="180">
        <f>+AR48+AR52+AR54+AR56+AR58+AR62+AR64+AR66</f>
        <v>1792291</v>
      </c>
      <c r="AS69" s="180">
        <f t="shared" si="27"/>
        <v>495246</v>
      </c>
      <c r="AT69" s="180">
        <f t="shared" si="27"/>
        <v>482722</v>
      </c>
      <c r="AU69" s="180">
        <f t="shared" si="27"/>
        <v>397821</v>
      </c>
      <c r="AV69" s="180">
        <f t="shared" si="27"/>
        <v>416502</v>
      </c>
    </row>
    <row r="70" spans="1:48" ht="13.5" thickBot="1">
      <c r="A70" s="190"/>
      <c r="B70" s="190"/>
      <c r="C70" s="191"/>
      <c r="D70" s="213">
        <f>(D69/$D69)*100</f>
        <v>100</v>
      </c>
      <c r="E70" s="213">
        <f>(E69/$D69)*100</f>
        <v>27.600835196865177</v>
      </c>
      <c r="F70" s="213">
        <f>(F69/$D69)*100</f>
        <v>26.534973984909577</v>
      </c>
      <c r="G70" s="213">
        <f>(G69/$D69)*100</f>
        <v>22.840278126318648</v>
      </c>
      <c r="H70" s="213">
        <f>(H69/$D69)*100</f>
        <v>23.023912691906602</v>
      </c>
      <c r="I70" s="265">
        <f>(I69/$I69)*100</f>
        <v>100</v>
      </c>
      <c r="J70" s="213">
        <f>(J69/$I69)*100</f>
        <v>27.511476065563045</v>
      </c>
      <c r="K70" s="213">
        <f>(K69/$I69)*100</f>
        <v>26.965178933748312</v>
      </c>
      <c r="L70" s="213">
        <f>(L69/$I69)*100</f>
        <v>22.81909900154668</v>
      </c>
      <c r="M70" s="266">
        <f>(M69/$I69)*100</f>
        <v>22.704245999141968</v>
      </c>
      <c r="N70" s="213">
        <f>(N69/$N69)*100</f>
        <v>100</v>
      </c>
      <c r="O70" s="213">
        <f>(O69/$N69)*100</f>
        <v>27.27611311511043</v>
      </c>
      <c r="P70" s="213">
        <f>(P69/$N69)*100</f>
        <v>26.987103714901856</v>
      </c>
      <c r="Q70" s="213">
        <f>(Q69/$N69)*100</f>
        <v>22.87042170278343</v>
      </c>
      <c r="R70" s="213">
        <f>(R69/$N69)*100</f>
        <v>22.866361467204285</v>
      </c>
      <c r="S70" s="265">
        <f>(S69/$S69)*100</f>
        <v>100</v>
      </c>
      <c r="T70" s="213">
        <f>(T69/$S69)*100</f>
        <v>27.039660071599037</v>
      </c>
      <c r="U70" s="213">
        <f>(U69/$S69)*100</f>
        <v>27.184883538164055</v>
      </c>
      <c r="V70" s="213">
        <f>(V69/$S69)*100</f>
        <v>23.03191435120801</v>
      </c>
      <c r="W70" s="266">
        <f>(W69/$S69)*100</f>
        <v>22.743647528229786</v>
      </c>
      <c r="X70" s="213">
        <f>(X69/$X69)*100</f>
        <v>100</v>
      </c>
      <c r="Y70" s="213">
        <f>(Y69/$X69)*100</f>
        <v>27.007630742519055</v>
      </c>
      <c r="Z70" s="213">
        <f>(Z69/$X69)*100</f>
        <v>27.155503901083435</v>
      </c>
      <c r="AA70" s="213">
        <f>(AA69/$X69)*100</f>
        <v>22.93217414826476</v>
      </c>
      <c r="AB70" s="213">
        <f>(AB69/$X69)*100</f>
        <v>22.892895954857206</v>
      </c>
      <c r="AC70" s="292">
        <f>(AC69/$AC69)*100</f>
        <v>100</v>
      </c>
      <c r="AD70" s="218">
        <f>(AD69/$AC69)*100</f>
        <v>27.12898230294475</v>
      </c>
      <c r="AE70" s="218">
        <f>(AE69/$AC69)*100</f>
        <v>26.48391340027567</v>
      </c>
      <c r="AF70" s="218">
        <f>(AF69/$AC69)*100</f>
        <v>23.022398299678176</v>
      </c>
      <c r="AG70" s="293">
        <f>(AG69/$AC69)*100</f>
        <v>23.3647059971014</v>
      </c>
      <c r="AH70" s="218">
        <f>(AH69/$AH69)*100</f>
        <v>100</v>
      </c>
      <c r="AI70" s="218">
        <f>(AI69/$AH69)*100</f>
        <v>26.911850805075126</v>
      </c>
      <c r="AJ70" s="218">
        <f>(AJ69/$AH69)*100</f>
        <v>27.111427051210903</v>
      </c>
      <c r="AK70" s="218">
        <f>(AK69/$AH69)*100</f>
        <v>22.659055498025214</v>
      </c>
      <c r="AL70" s="218">
        <f>(AL69/$AH69)*100</f>
        <v>23.317666645688753</v>
      </c>
      <c r="AM70" s="292">
        <f>(AM69/$AM69)*100</f>
        <v>100</v>
      </c>
      <c r="AN70" s="218">
        <f>(AN69/$AM69)*100</f>
        <v>27.031374745296173</v>
      </c>
      <c r="AO70" s="218">
        <f>(AO69/$AM69)*100</f>
        <v>26.997699181891043</v>
      </c>
      <c r="AP70" s="218">
        <f>(AP69/$AM69)*100</f>
        <v>22.567342060312416</v>
      </c>
      <c r="AQ70" s="293">
        <f>(AQ69/$AM69)*100</f>
        <v>23.40358401250037</v>
      </c>
      <c r="AR70" s="218">
        <f>(AR69/$AR69)*100</f>
        <v>100</v>
      </c>
      <c r="AS70" s="218">
        <f>(AS69/$AR69)*100</f>
        <v>27.632008418275827</v>
      </c>
      <c r="AT70" s="218">
        <f>(AT69/$AR69)*100</f>
        <v>26.933237961915786</v>
      </c>
      <c r="AU70" s="218">
        <f>(AU69/$AR69)*100</f>
        <v>22.19622817946416</v>
      </c>
      <c r="AV70" s="218">
        <f>(AV69/$AR69)*100</f>
        <v>23.23852544034423</v>
      </c>
    </row>
    <row r="71" spans="1:48" ht="12.75">
      <c r="A71" s="75"/>
      <c r="B71" s="75"/>
      <c r="C71" s="183"/>
      <c r="D71" s="221"/>
      <c r="E71" s="221"/>
      <c r="F71" s="221"/>
      <c r="G71" s="221"/>
      <c r="H71" s="221"/>
      <c r="I71" s="255"/>
      <c r="J71" s="221"/>
      <c r="K71" s="221"/>
      <c r="L71" s="221"/>
      <c r="M71" s="256"/>
      <c r="N71" s="221"/>
      <c r="O71" s="221"/>
      <c r="P71" s="221"/>
      <c r="Q71" s="221"/>
      <c r="R71" s="221"/>
      <c r="S71" s="255"/>
      <c r="T71" s="221"/>
      <c r="U71" s="221"/>
      <c r="V71" s="221"/>
      <c r="W71" s="256"/>
      <c r="X71" s="221"/>
      <c r="Y71" s="221"/>
      <c r="Z71" s="221"/>
      <c r="AA71" s="221"/>
      <c r="AB71" s="221"/>
      <c r="AC71" s="294"/>
      <c r="AD71" s="224"/>
      <c r="AE71" s="224"/>
      <c r="AF71" s="224"/>
      <c r="AG71" s="295"/>
      <c r="AH71" s="224"/>
      <c r="AI71" s="224"/>
      <c r="AJ71" s="224"/>
      <c r="AK71" s="224"/>
      <c r="AL71" s="224"/>
      <c r="AM71" s="294"/>
      <c r="AN71" s="224"/>
      <c r="AO71" s="224"/>
      <c r="AP71" s="224"/>
      <c r="AQ71" s="295"/>
      <c r="AR71" s="224"/>
      <c r="AS71" s="224"/>
      <c r="AT71" s="224"/>
      <c r="AU71" s="224"/>
      <c r="AV71" s="224"/>
    </row>
    <row r="72" spans="1:43" ht="12.75">
      <c r="A72" s="297" t="s">
        <v>37</v>
      </c>
      <c r="B72" s="297"/>
      <c r="C72" s="297"/>
      <c r="D72" s="297"/>
      <c r="E72" s="297"/>
      <c r="F72" s="297"/>
      <c r="G72" s="297"/>
      <c r="H72" s="75"/>
      <c r="I72" s="247"/>
      <c r="J72" s="75"/>
      <c r="K72" s="186"/>
      <c r="L72" s="186"/>
      <c r="M72" s="248"/>
      <c r="N72" s="75"/>
      <c r="O72" s="75"/>
      <c r="P72" s="75"/>
      <c r="Q72" s="75"/>
      <c r="R72" s="75"/>
      <c r="S72" s="271"/>
      <c r="T72" s="9"/>
      <c r="U72" s="3"/>
      <c r="V72" s="9"/>
      <c r="W72" s="246"/>
      <c r="X72" s="9"/>
      <c r="Y72" s="9"/>
      <c r="Z72" s="3"/>
      <c r="AA72" s="3"/>
      <c r="AB72" s="3"/>
      <c r="AC72" s="245"/>
      <c r="AD72" s="9"/>
      <c r="AE72" s="9"/>
      <c r="AF72" s="9"/>
      <c r="AG72" s="246"/>
      <c r="AH72" s="9"/>
      <c r="AI72" s="9"/>
      <c r="AJ72" s="9"/>
      <c r="AK72" s="9"/>
      <c r="AL72" s="9"/>
      <c r="AM72" s="245"/>
      <c r="AN72" s="9"/>
      <c r="AO72" s="9"/>
      <c r="AP72" s="9"/>
      <c r="AQ72" s="246"/>
    </row>
    <row r="73" spans="1:43" ht="12.75">
      <c r="A73" s="75">
        <v>1</v>
      </c>
      <c r="B73" s="217" t="s">
        <v>101</v>
      </c>
      <c r="C73" s="75"/>
      <c r="D73" s="192">
        <f aca="true" t="shared" si="28" ref="D73:M73">(D48/I48)*100-100</f>
        <v>9.87296958402355</v>
      </c>
      <c r="E73" s="182">
        <f t="shared" si="28"/>
        <v>6.809914876064042</v>
      </c>
      <c r="F73" s="182">
        <f t="shared" si="28"/>
        <v>9.151039105452256</v>
      </c>
      <c r="G73" s="182">
        <f t="shared" si="28"/>
        <v>12.225737240223651</v>
      </c>
      <c r="H73" s="182">
        <f t="shared" si="28"/>
        <v>12.668838443016625</v>
      </c>
      <c r="I73" s="259">
        <f t="shared" si="28"/>
        <v>12.921920288384257</v>
      </c>
      <c r="J73" s="192">
        <f t="shared" si="28"/>
        <v>15.748646687873219</v>
      </c>
      <c r="K73" s="192">
        <f t="shared" si="28"/>
        <v>13.220976600707246</v>
      </c>
      <c r="L73" s="192">
        <f t="shared" si="28"/>
        <v>10.680082854493293</v>
      </c>
      <c r="M73" s="260">
        <f t="shared" si="28"/>
        <v>11.085205898759895</v>
      </c>
      <c r="N73" s="182">
        <v>9.59947495707054</v>
      </c>
      <c r="O73" s="182">
        <v>10.799041864788535</v>
      </c>
      <c r="P73" s="182">
        <v>10.785414212363037</v>
      </c>
      <c r="Q73" s="182">
        <v>9.577579821079226</v>
      </c>
      <c r="R73" s="182">
        <v>6.708080222229</v>
      </c>
      <c r="S73" s="276">
        <f aca="true" t="shared" si="29" ref="S73:AQ73">(S48/X48)*100-100</f>
        <v>4.012799964091272</v>
      </c>
      <c r="T73" s="73">
        <f t="shared" si="29"/>
        <v>4.566831405564244</v>
      </c>
      <c r="U73" s="73">
        <f t="shared" si="29"/>
        <v>2.363467784597347</v>
      </c>
      <c r="V73" s="73">
        <f t="shared" si="29"/>
        <v>4.127605711799376</v>
      </c>
      <c r="W73" s="277">
        <f t="shared" si="29"/>
        <v>5.659707943265843</v>
      </c>
      <c r="X73" s="62">
        <f t="shared" si="29"/>
        <v>14.116893788216728</v>
      </c>
      <c r="Y73" s="62">
        <f t="shared" si="29"/>
        <v>13.429506750797216</v>
      </c>
      <c r="Z73" s="62">
        <f t="shared" si="29"/>
        <v>24.17955781592144</v>
      </c>
      <c r="AA73" s="62">
        <f t="shared" si="29"/>
        <v>10.32270733782812</v>
      </c>
      <c r="AB73" s="62">
        <f t="shared" si="29"/>
        <v>5.635386410677938</v>
      </c>
      <c r="AC73" s="276">
        <f t="shared" si="29"/>
        <v>-3.867894139684907</v>
      </c>
      <c r="AD73" s="73">
        <f t="shared" si="29"/>
        <v>-4.918878818178882</v>
      </c>
      <c r="AE73" s="73">
        <f t="shared" si="29"/>
        <v>-9.458940905602446</v>
      </c>
      <c r="AF73" s="73">
        <f t="shared" si="29"/>
        <v>-0.6546290074350196</v>
      </c>
      <c r="AG73" s="277">
        <f t="shared" si="29"/>
        <v>2.3022159482045055</v>
      </c>
      <c r="AH73" s="62">
        <f t="shared" si="29"/>
        <v>6.601270736961823</v>
      </c>
      <c r="AI73" s="62">
        <f t="shared" si="29"/>
        <v>10.002128867442522</v>
      </c>
      <c r="AJ73" s="62">
        <f t="shared" si="29"/>
        <v>8.313302253409887</v>
      </c>
      <c r="AK73" s="62">
        <f t="shared" si="29"/>
        <v>5.895855570475959</v>
      </c>
      <c r="AL73" s="62">
        <f t="shared" si="29"/>
        <v>1.5647263941375797</v>
      </c>
      <c r="AM73" s="276">
        <f t="shared" si="29"/>
        <v>0.6948420913535784</v>
      </c>
      <c r="AN73" s="73">
        <f t="shared" si="29"/>
        <v>-4.52655380628552</v>
      </c>
      <c r="AO73" s="73">
        <f t="shared" si="29"/>
        <v>-0.8271332687564836</v>
      </c>
      <c r="AP73" s="73">
        <f t="shared" si="29"/>
        <v>6.062155351860653</v>
      </c>
      <c r="AQ73" s="277">
        <f t="shared" si="29"/>
        <v>4.363287058845259</v>
      </c>
    </row>
    <row r="74" spans="1:43" ht="12.75">
      <c r="A74">
        <v>2</v>
      </c>
      <c r="B74" s="61" t="s">
        <v>82</v>
      </c>
      <c r="D74" s="182">
        <f aca="true" t="shared" si="30" ref="D74:M74">(D50/I50)*100-100</f>
        <v>14.079646504101078</v>
      </c>
      <c r="E74" s="182">
        <f t="shared" si="30"/>
        <v>15.327063686186278</v>
      </c>
      <c r="F74" s="182">
        <f t="shared" si="30"/>
        <v>11.590834662638258</v>
      </c>
      <c r="G74" s="182">
        <f t="shared" si="30"/>
        <v>13.951139042228377</v>
      </c>
      <c r="H74" s="182">
        <f t="shared" si="30"/>
        <v>15.484509234240406</v>
      </c>
      <c r="I74" s="259">
        <f t="shared" si="30"/>
        <v>17.745994427952752</v>
      </c>
      <c r="J74" s="192">
        <f t="shared" si="30"/>
        <v>19.497489400777596</v>
      </c>
      <c r="K74" s="192">
        <f t="shared" si="30"/>
        <v>17.377448954286194</v>
      </c>
      <c r="L74" s="192">
        <f t="shared" si="30"/>
        <v>17.352366574904536</v>
      </c>
      <c r="M74" s="260">
        <f t="shared" si="30"/>
        <v>16.513962102539097</v>
      </c>
      <c r="N74" s="182">
        <v>19.91597450883104</v>
      </c>
      <c r="O74" s="182">
        <v>15.841485421217598</v>
      </c>
      <c r="P74" s="182">
        <v>19.918324462021857</v>
      </c>
      <c r="Q74" s="182">
        <v>19.44182097946623</v>
      </c>
      <c r="R74" s="182">
        <v>25.322758392289188</v>
      </c>
      <c r="S74" s="276">
        <f aca="true" t="shared" si="31" ref="S74:AQ74">(S50/X50)*100-100</f>
        <v>15.40921334243572</v>
      </c>
      <c r="T74" s="73">
        <f t="shared" si="31"/>
        <v>14.09406882053672</v>
      </c>
      <c r="U74" s="73">
        <f t="shared" si="31"/>
        <v>18.658480646413338</v>
      </c>
      <c r="V74" s="73">
        <f t="shared" si="31"/>
        <v>15.953709571241362</v>
      </c>
      <c r="W74" s="277">
        <f t="shared" si="31"/>
        <v>12.842866255581555</v>
      </c>
      <c r="X74" s="62">
        <f t="shared" si="31"/>
        <v>11.76288716345266</v>
      </c>
      <c r="Y74" s="62">
        <f t="shared" si="31"/>
        <v>13.603461647360064</v>
      </c>
      <c r="Z74" s="62">
        <f t="shared" si="31"/>
        <v>11.273541075004246</v>
      </c>
      <c r="AA74" s="62">
        <f t="shared" si="31"/>
        <v>11.343334703384016</v>
      </c>
      <c r="AB74" s="62">
        <f t="shared" si="31"/>
        <v>10.601255674408321</v>
      </c>
      <c r="AC74" s="276">
        <f t="shared" si="31"/>
        <v>12.271360666476312</v>
      </c>
      <c r="AD74" s="73">
        <f t="shared" si="31"/>
        <v>14.024030768366984</v>
      </c>
      <c r="AE74" s="73">
        <f t="shared" si="31"/>
        <v>12.365350254777539</v>
      </c>
      <c r="AF74" s="73">
        <f t="shared" si="31"/>
        <v>12.945654865065606</v>
      </c>
      <c r="AG74" s="277">
        <f t="shared" si="31"/>
        <v>9.541764246682277</v>
      </c>
      <c r="AH74" s="62">
        <f t="shared" si="31"/>
        <v>5.5549864666275255</v>
      </c>
      <c r="AI74" s="62">
        <f t="shared" si="31"/>
        <v>5.312795648060558</v>
      </c>
      <c r="AJ74" s="62">
        <f t="shared" si="31"/>
        <v>5.383834548596326</v>
      </c>
      <c r="AK74" s="62">
        <f t="shared" si="31"/>
        <v>5.4448741168600066</v>
      </c>
      <c r="AL74" s="62">
        <f t="shared" si="31"/>
        <v>6.121231702164678</v>
      </c>
      <c r="AM74" s="276">
        <f t="shared" si="31"/>
        <v>11.423918101442524</v>
      </c>
      <c r="AN74" s="73">
        <f t="shared" si="31"/>
        <v>9.655300973391803</v>
      </c>
      <c r="AO74" s="73">
        <f t="shared" si="31"/>
        <v>13.960121507541245</v>
      </c>
      <c r="AP74" s="73">
        <f t="shared" si="31"/>
        <v>11.063390235946514</v>
      </c>
      <c r="AQ74" s="277">
        <f t="shared" si="31"/>
        <v>11.15500428188625</v>
      </c>
    </row>
    <row r="75" spans="2:43" ht="12.75">
      <c r="B75">
        <v>2.1</v>
      </c>
      <c r="C75" s="61" t="s">
        <v>59</v>
      </c>
      <c r="D75" s="182">
        <f aca="true" t="shared" si="32" ref="D75:M75">(D52/I52)*100-100</f>
        <v>16.593659149838928</v>
      </c>
      <c r="E75" s="182">
        <f t="shared" si="32"/>
        <v>35.61795805165539</v>
      </c>
      <c r="F75" s="182">
        <f t="shared" si="32"/>
        <v>5.4843905806550595</v>
      </c>
      <c r="G75" s="182">
        <f t="shared" si="32"/>
        <v>7.57166506926896</v>
      </c>
      <c r="H75" s="182">
        <f t="shared" si="32"/>
        <v>14.421751660192953</v>
      </c>
      <c r="I75" s="259">
        <f t="shared" si="32"/>
        <v>8.13888033307488</v>
      </c>
      <c r="J75" s="192">
        <f t="shared" si="32"/>
        <v>6.7858729453576245</v>
      </c>
      <c r="K75" s="192">
        <f t="shared" si="32"/>
        <v>5.862768980917579</v>
      </c>
      <c r="L75" s="192">
        <f t="shared" si="32"/>
        <v>9.169599543422422</v>
      </c>
      <c r="M75" s="260">
        <f t="shared" si="32"/>
        <v>11.44053991156622</v>
      </c>
      <c r="N75" s="182">
        <v>23.83777384641988</v>
      </c>
      <c r="O75" s="182">
        <v>21.233291416328996</v>
      </c>
      <c r="P75" s="182">
        <v>23.03583907357492</v>
      </c>
      <c r="Q75" s="182">
        <v>18.342091879979662</v>
      </c>
      <c r="R75" s="182">
        <v>34.430744194780004</v>
      </c>
      <c r="S75" s="276">
        <f aca="true" t="shared" si="33" ref="S75:AQ75">(S52/X52)*100-100</f>
        <v>13.733528993509921</v>
      </c>
      <c r="T75" s="73">
        <f t="shared" si="33"/>
        <v>11.566640685892438</v>
      </c>
      <c r="U75" s="73">
        <f t="shared" si="33"/>
        <v>17.584223500410843</v>
      </c>
      <c r="V75" s="73">
        <f t="shared" si="33"/>
        <v>16.53496641643619</v>
      </c>
      <c r="W75" s="277">
        <f t="shared" si="33"/>
        <v>9.192181519956264</v>
      </c>
      <c r="X75" s="62">
        <f t="shared" si="33"/>
        <v>5.25636942675159</v>
      </c>
      <c r="Y75" s="62">
        <f t="shared" si="33"/>
        <v>10.425751663988976</v>
      </c>
      <c r="Z75" s="62">
        <f t="shared" si="33"/>
        <v>5.270312017299972</v>
      </c>
      <c r="AA75" s="62">
        <f t="shared" si="33"/>
        <v>2.823481616900267</v>
      </c>
      <c r="AB75" s="62">
        <f t="shared" si="33"/>
        <v>1.4842557913719077</v>
      </c>
      <c r="AC75" s="276">
        <f t="shared" si="33"/>
        <v>29.77351628368325</v>
      </c>
      <c r="AD75" s="73">
        <f t="shared" si="33"/>
        <v>30.95882176134657</v>
      </c>
      <c r="AE75" s="73">
        <f t="shared" si="33"/>
        <v>27.752782382192763</v>
      </c>
      <c r="AF75" s="73">
        <f t="shared" si="33"/>
        <v>30.54892601431979</v>
      </c>
      <c r="AG75" s="277">
        <f t="shared" si="33"/>
        <v>29.868492163574132</v>
      </c>
      <c r="AH75" s="62">
        <f t="shared" si="33"/>
        <v>5.724023420431706</v>
      </c>
      <c r="AI75" s="62">
        <f t="shared" si="33"/>
        <v>4.302845050552563</v>
      </c>
      <c r="AJ75" s="62">
        <f t="shared" si="33"/>
        <v>6.848275280425071</v>
      </c>
      <c r="AK75" s="62">
        <f t="shared" si="33"/>
        <v>2.7054017249205486</v>
      </c>
      <c r="AL75" s="62">
        <f t="shared" si="33"/>
        <v>9.476382999704171</v>
      </c>
      <c r="AM75" s="276">
        <f t="shared" si="33"/>
        <v>10.04471798817137</v>
      </c>
      <c r="AN75" s="73">
        <f t="shared" si="33"/>
        <v>17.486187845303874</v>
      </c>
      <c r="AO75" s="73">
        <f t="shared" si="33"/>
        <v>20.338983050847446</v>
      </c>
      <c r="AP75" s="73">
        <f t="shared" si="33"/>
        <v>4.874797676854243</v>
      </c>
      <c r="AQ75" s="277">
        <f t="shared" si="33"/>
        <v>-2.2836770090576124</v>
      </c>
    </row>
    <row r="76" spans="2:43" ht="12.75">
      <c r="B76">
        <v>2.2</v>
      </c>
      <c r="C76" s="61" t="s">
        <v>60</v>
      </c>
      <c r="D76" s="182">
        <f aca="true" t="shared" si="34" ref="D76:M76">(D54/I54)*100-100</f>
        <v>14.102829660460173</v>
      </c>
      <c r="E76" s="182">
        <f t="shared" si="34"/>
        <v>11.198541911287933</v>
      </c>
      <c r="F76" s="182">
        <f t="shared" si="34"/>
        <v>14.064797896519437</v>
      </c>
      <c r="G76" s="182">
        <f t="shared" si="34"/>
        <v>14.429983403772113</v>
      </c>
      <c r="H76" s="182">
        <f t="shared" si="34"/>
        <v>17.328865825696212</v>
      </c>
      <c r="I76" s="259">
        <f t="shared" si="34"/>
        <v>18.977563935947558</v>
      </c>
      <c r="J76" s="192">
        <f t="shared" si="34"/>
        <v>21.87139582235764</v>
      </c>
      <c r="K76" s="192">
        <f t="shared" si="34"/>
        <v>18.794007094075923</v>
      </c>
      <c r="L76" s="192">
        <f t="shared" si="34"/>
        <v>18.458587370063213</v>
      </c>
      <c r="M76" s="260">
        <f t="shared" si="34"/>
        <v>16.35911583955594</v>
      </c>
      <c r="N76" s="182">
        <v>14.508282543286356</v>
      </c>
      <c r="O76" s="182">
        <v>13.719953722057255</v>
      </c>
      <c r="P76" s="182">
        <v>13.470813380704726</v>
      </c>
      <c r="Q76" s="182">
        <v>13.047859848655264</v>
      </c>
      <c r="R76" s="182">
        <v>18.22540795500045</v>
      </c>
      <c r="S76" s="276">
        <f aca="true" t="shared" si="35" ref="S76:AQ76">(S54/X54)*100-100</f>
        <v>16.184341946884516</v>
      </c>
      <c r="T76" s="73">
        <f t="shared" si="35"/>
        <v>14.90392213370022</v>
      </c>
      <c r="U76" s="73">
        <f t="shared" si="35"/>
        <v>17.688764998182037</v>
      </c>
      <c r="V76" s="73">
        <f t="shared" si="35"/>
        <v>17.877219405612948</v>
      </c>
      <c r="W76" s="277">
        <f t="shared" si="35"/>
        <v>14.277902396018163</v>
      </c>
      <c r="X76" s="62">
        <f t="shared" si="35"/>
        <v>12.843469314621942</v>
      </c>
      <c r="Y76" s="62">
        <f t="shared" si="35"/>
        <v>14.683995053093952</v>
      </c>
      <c r="Z76" s="62">
        <f t="shared" si="35"/>
        <v>12.97065400940167</v>
      </c>
      <c r="AA76" s="62">
        <f t="shared" si="35"/>
        <v>11.806560254251352</v>
      </c>
      <c r="AB76" s="62">
        <f t="shared" si="35"/>
        <v>11.643118785975929</v>
      </c>
      <c r="AC76" s="276">
        <f t="shared" si="35"/>
        <v>9.740766347196768</v>
      </c>
      <c r="AD76" s="73">
        <f t="shared" si="35"/>
        <v>12.445003896181746</v>
      </c>
      <c r="AE76" s="73">
        <f t="shared" si="35"/>
        <v>10.531825003468143</v>
      </c>
      <c r="AF76" s="73">
        <f t="shared" si="35"/>
        <v>9.88819098751597</v>
      </c>
      <c r="AG76" s="277">
        <f t="shared" si="35"/>
        <v>5.7916381082933555</v>
      </c>
      <c r="AH76" s="62">
        <f t="shared" si="35"/>
        <v>4.967509121414679</v>
      </c>
      <c r="AI76" s="62">
        <f t="shared" si="35"/>
        <v>3.886965402147098</v>
      </c>
      <c r="AJ76" s="62">
        <f t="shared" si="35"/>
        <v>4.182104848245956</v>
      </c>
      <c r="AK76" s="62">
        <f t="shared" si="35"/>
        <v>5.593549186080111</v>
      </c>
      <c r="AL76" s="62">
        <f t="shared" si="35"/>
        <v>6.384351118278062</v>
      </c>
      <c r="AM76" s="276">
        <f t="shared" si="35"/>
        <v>13.736165959267439</v>
      </c>
      <c r="AN76" s="73">
        <f t="shared" si="35"/>
        <v>12.64748383114241</v>
      </c>
      <c r="AO76" s="73">
        <f t="shared" si="35"/>
        <v>14.671849575122039</v>
      </c>
      <c r="AP76" s="73">
        <f t="shared" si="35"/>
        <v>13.704352723972832</v>
      </c>
      <c r="AQ76" s="277">
        <f t="shared" si="35"/>
        <v>14.016435377629975</v>
      </c>
    </row>
    <row r="77" spans="2:43" ht="12.75">
      <c r="B77">
        <v>2.3</v>
      </c>
      <c r="C77" s="61" t="s">
        <v>102</v>
      </c>
      <c r="D77" s="182">
        <f aca="true" t="shared" si="36" ref="D77:M77">(D56/I56)*100-100</f>
        <v>6.755760891131217</v>
      </c>
      <c r="E77" s="182">
        <f t="shared" si="36"/>
        <v>5.783385909568878</v>
      </c>
      <c r="F77" s="182">
        <f t="shared" si="36"/>
        <v>3.1241420963048228</v>
      </c>
      <c r="G77" s="182">
        <f t="shared" si="36"/>
        <v>7.9439522899658215</v>
      </c>
      <c r="H77" s="182">
        <f t="shared" si="36"/>
        <v>10.470927156211403</v>
      </c>
      <c r="I77" s="259">
        <f t="shared" si="36"/>
        <v>9.55811570350589</v>
      </c>
      <c r="J77" s="192">
        <f t="shared" si="36"/>
        <v>9.039888962645577</v>
      </c>
      <c r="K77" s="192">
        <f t="shared" si="36"/>
        <v>14.095094906972378</v>
      </c>
      <c r="L77" s="192">
        <f t="shared" si="36"/>
        <v>7.714855931146317</v>
      </c>
      <c r="M77" s="260">
        <f t="shared" si="36"/>
        <v>7.393610304331347</v>
      </c>
      <c r="N77" s="182">
        <v>6.739241423607112</v>
      </c>
      <c r="O77" s="182">
        <v>9.381443298969089</v>
      </c>
      <c r="P77" s="182">
        <v>5.484702306218196</v>
      </c>
      <c r="Q77" s="182">
        <v>5.4799026379843525</v>
      </c>
      <c r="R77" s="182">
        <v>6.545576858392195</v>
      </c>
      <c r="S77" s="276">
        <f aca="true" t="shared" si="37" ref="S77:AQ77">(S56/X56)*100-100</f>
        <v>7.7246518229397765</v>
      </c>
      <c r="T77" s="73">
        <f t="shared" si="37"/>
        <v>4.343149119268517</v>
      </c>
      <c r="U77" s="73">
        <f t="shared" si="37"/>
        <v>5.500557724484096</v>
      </c>
      <c r="V77" s="73">
        <f t="shared" si="37"/>
        <v>11.879001987193647</v>
      </c>
      <c r="W77" s="277">
        <f t="shared" si="37"/>
        <v>9.62389380530972</v>
      </c>
      <c r="X77" s="62">
        <f t="shared" si="37"/>
        <v>4.600452807779391</v>
      </c>
      <c r="Y77" s="62">
        <f t="shared" si="37"/>
        <v>8.442694663167089</v>
      </c>
      <c r="Z77" s="62">
        <f t="shared" si="37"/>
        <v>3.350385474457809</v>
      </c>
      <c r="AA77" s="62">
        <f t="shared" si="37"/>
        <v>0.7041209605692273</v>
      </c>
      <c r="AB77" s="62">
        <f t="shared" si="37"/>
        <v>5.945777013829215</v>
      </c>
      <c r="AC77" s="276">
        <f t="shared" si="37"/>
        <v>13.108457001322392</v>
      </c>
      <c r="AD77" s="73">
        <f t="shared" si="37"/>
        <v>8.926302414231273</v>
      </c>
      <c r="AE77" s="73">
        <f t="shared" si="37"/>
        <v>11.702213279678062</v>
      </c>
      <c r="AF77" s="73">
        <f t="shared" si="37"/>
        <v>16.420743808784195</v>
      </c>
      <c r="AG77" s="277">
        <f t="shared" si="37"/>
        <v>15.985500679655644</v>
      </c>
      <c r="AH77" s="62">
        <f t="shared" si="37"/>
        <v>3.061047895123963</v>
      </c>
      <c r="AI77" s="62">
        <f t="shared" si="37"/>
        <v>2.1829100056804265</v>
      </c>
      <c r="AJ77" s="62">
        <f t="shared" si="37"/>
        <v>4.746248524700732</v>
      </c>
      <c r="AK77" s="62">
        <f t="shared" si="37"/>
        <v>3.769699140401144</v>
      </c>
      <c r="AL77" s="62">
        <f t="shared" si="37"/>
        <v>1.4899291823783614</v>
      </c>
      <c r="AM77" s="276">
        <f t="shared" si="37"/>
        <v>3.339890905839212</v>
      </c>
      <c r="AN77" s="73">
        <f t="shared" si="37"/>
        <v>1.8177311410394026</v>
      </c>
      <c r="AO77" s="73">
        <f t="shared" si="37"/>
        <v>9.32718894009217</v>
      </c>
      <c r="AP77" s="73">
        <f t="shared" si="37"/>
        <v>1.058727716948681</v>
      </c>
      <c r="AQ77" s="277">
        <f t="shared" si="37"/>
        <v>1.3516032811334782</v>
      </c>
    </row>
    <row r="78" spans="2:43" ht="12.75">
      <c r="B78">
        <v>2.4</v>
      </c>
      <c r="C78" s="61" t="s">
        <v>70</v>
      </c>
      <c r="D78" s="182">
        <f aca="true" t="shared" si="38" ref="D78:M78">(D58/I58)*100-100</f>
        <v>14.85115666187788</v>
      </c>
      <c r="E78" s="182">
        <f t="shared" si="38"/>
        <v>18.677535199224764</v>
      </c>
      <c r="F78" s="182">
        <f t="shared" si="38"/>
        <v>10.681045229536565</v>
      </c>
      <c r="G78" s="182">
        <f t="shared" si="38"/>
        <v>16.328890188313167</v>
      </c>
      <c r="H78" s="182">
        <f t="shared" si="38"/>
        <v>13.46736659811667</v>
      </c>
      <c r="I78" s="259">
        <f t="shared" si="38"/>
        <v>20.739864558454514</v>
      </c>
      <c r="J78" s="192">
        <f t="shared" si="38"/>
        <v>22.046751078335888</v>
      </c>
      <c r="K78" s="192">
        <f t="shared" si="38"/>
        <v>19.528673109195054</v>
      </c>
      <c r="L78" s="192">
        <f t="shared" si="38"/>
        <v>20.352835801797767</v>
      </c>
      <c r="M78" s="260">
        <f t="shared" si="38"/>
        <v>20.96890343698854</v>
      </c>
      <c r="N78" s="182">
        <v>35.78855315678783</v>
      </c>
      <c r="O78" s="182">
        <v>20.776986476754416</v>
      </c>
      <c r="P78" s="182">
        <v>38.03438429743815</v>
      </c>
      <c r="Q78" s="182">
        <v>40.64813772926749</v>
      </c>
      <c r="R78" s="182">
        <v>45.862776928953394</v>
      </c>
      <c r="S78" s="276">
        <f aca="true" t="shared" si="39" ref="S78:AQ78">(S58/X58)*100-100</f>
        <v>16.922497882884286</v>
      </c>
      <c r="T78" s="73">
        <f t="shared" si="39"/>
        <v>16.579211268919522</v>
      </c>
      <c r="U78" s="73">
        <f t="shared" si="39"/>
        <v>26.301321497024105</v>
      </c>
      <c r="V78" s="73">
        <f t="shared" si="39"/>
        <v>12.539256407658812</v>
      </c>
      <c r="W78" s="277">
        <f t="shared" si="39"/>
        <v>12.000000000000014</v>
      </c>
      <c r="X78" s="62">
        <f t="shared" si="39"/>
        <v>14.791932197043337</v>
      </c>
      <c r="Y78" s="62">
        <f t="shared" si="39"/>
        <v>14.264776421680963</v>
      </c>
      <c r="Z78" s="62">
        <f t="shared" si="39"/>
        <v>12.93648533181431</v>
      </c>
      <c r="AA78" s="62">
        <f t="shared" si="39"/>
        <v>18.24034977390471</v>
      </c>
      <c r="AB78" s="62">
        <f t="shared" si="39"/>
        <v>13.871635610766049</v>
      </c>
      <c r="AC78" s="276">
        <f t="shared" si="39"/>
        <v>11.557122889320894</v>
      </c>
      <c r="AD78" s="73">
        <f t="shared" si="39"/>
        <v>13.135759293316056</v>
      </c>
      <c r="AE78" s="73">
        <f t="shared" si="39"/>
        <v>11.058391851711264</v>
      </c>
      <c r="AF78" s="73">
        <f t="shared" si="39"/>
        <v>12.78370710618752</v>
      </c>
      <c r="AG78" s="277">
        <f t="shared" si="39"/>
        <v>9.134407708921756</v>
      </c>
      <c r="AH78" s="62">
        <f t="shared" si="39"/>
        <v>8.019506438513062</v>
      </c>
      <c r="AI78" s="62">
        <f t="shared" si="39"/>
        <v>10.858957219251337</v>
      </c>
      <c r="AJ78" s="62">
        <f t="shared" si="39"/>
        <v>8.178209690665199</v>
      </c>
      <c r="AK78" s="62">
        <f t="shared" si="39"/>
        <v>6.818673785987443</v>
      </c>
      <c r="AL78" s="62">
        <f t="shared" si="39"/>
        <v>6.035515467549857</v>
      </c>
      <c r="AM78" s="276">
        <f t="shared" si="39"/>
        <v>9.60066191784992</v>
      </c>
      <c r="AN78" s="73">
        <f t="shared" si="39"/>
        <v>2.673209567276345</v>
      </c>
      <c r="AO78" s="73">
        <f t="shared" si="39"/>
        <v>11.674118231495285</v>
      </c>
      <c r="AP78" s="73">
        <f t="shared" si="39"/>
        <v>11.335154241645242</v>
      </c>
      <c r="AQ78" s="277">
        <f t="shared" si="39"/>
        <v>13.787435352603936</v>
      </c>
    </row>
    <row r="79" spans="1:43" ht="12.75">
      <c r="A79">
        <v>3</v>
      </c>
      <c r="B79" t="s">
        <v>83</v>
      </c>
      <c r="C79" s="61"/>
      <c r="D79" s="182">
        <f aca="true" t="shared" si="40" ref="D79:M79">(D60/I60)*100-100</f>
        <v>14.544220627778287</v>
      </c>
      <c r="E79" s="182">
        <f t="shared" si="40"/>
        <v>15.549933572146472</v>
      </c>
      <c r="F79" s="182">
        <f t="shared" si="40"/>
        <v>12.962359284078786</v>
      </c>
      <c r="G79" s="182">
        <f t="shared" si="40"/>
        <v>13.878156121061409</v>
      </c>
      <c r="H79" s="182">
        <f t="shared" si="40"/>
        <v>15.816805578423214</v>
      </c>
      <c r="I79" s="259">
        <f t="shared" si="40"/>
        <v>15.579657187446315</v>
      </c>
      <c r="J79" s="192">
        <f t="shared" si="40"/>
        <v>15.522265846438103</v>
      </c>
      <c r="K79" s="192">
        <f t="shared" si="40"/>
        <v>15.718629151758279</v>
      </c>
      <c r="L79" s="192">
        <f t="shared" si="40"/>
        <v>15.736849448179811</v>
      </c>
      <c r="M79" s="260">
        <f t="shared" si="40"/>
        <v>15.327137336610946</v>
      </c>
      <c r="N79" s="182">
        <v>14.492129544190234</v>
      </c>
      <c r="O79" s="182">
        <v>17.058899422760803</v>
      </c>
      <c r="P79" s="182">
        <v>13.118553210842748</v>
      </c>
      <c r="Q79" s="182">
        <v>13.087048597173577</v>
      </c>
      <c r="R79" s="182">
        <v>14.406538338465879</v>
      </c>
      <c r="S79" s="276">
        <f aca="true" t="shared" si="41" ref="S79:AQ79">(S60/X60)*100-100</f>
        <v>13.128013792731878</v>
      </c>
      <c r="T79" s="73">
        <f t="shared" si="41"/>
        <v>13.550879553766194</v>
      </c>
      <c r="U79" s="73">
        <f t="shared" si="41"/>
        <v>13.50051040530822</v>
      </c>
      <c r="V79" s="73">
        <f t="shared" si="41"/>
        <v>13.029343479539662</v>
      </c>
      <c r="W79" s="277">
        <f t="shared" si="41"/>
        <v>12.294703667807298</v>
      </c>
      <c r="X79" s="62">
        <f t="shared" si="41"/>
        <v>12.730705281831817</v>
      </c>
      <c r="Y79" s="62">
        <f t="shared" si="41"/>
        <v>11.178273249360558</v>
      </c>
      <c r="Z79" s="62">
        <f t="shared" si="41"/>
        <v>13.812315166877909</v>
      </c>
      <c r="AA79" s="62">
        <f t="shared" si="41"/>
        <v>13.474054217188296</v>
      </c>
      <c r="AB79" s="62">
        <f t="shared" si="41"/>
        <v>12.647613671811172</v>
      </c>
      <c r="AC79" s="276">
        <f t="shared" si="41"/>
        <v>10.354268330146496</v>
      </c>
      <c r="AD79" s="73">
        <f t="shared" si="41"/>
        <v>11.266759518735412</v>
      </c>
      <c r="AE79" s="73">
        <f t="shared" si="41"/>
        <v>9.66027956537792</v>
      </c>
      <c r="AF79" s="73">
        <f t="shared" si="41"/>
        <v>10.994415697525483</v>
      </c>
      <c r="AG79" s="277">
        <f t="shared" si="41"/>
        <v>9.369009325145399</v>
      </c>
      <c r="AH79" s="62">
        <f t="shared" si="41"/>
        <v>11.278997735498805</v>
      </c>
      <c r="AI79" s="62">
        <f t="shared" si="41"/>
        <v>8.856398621964544</v>
      </c>
      <c r="AJ79" s="62">
        <f t="shared" si="41"/>
        <v>11.543725498903882</v>
      </c>
      <c r="AK79" s="62">
        <f t="shared" si="41"/>
        <v>12.333103130755063</v>
      </c>
      <c r="AL79" s="62">
        <f t="shared" si="41"/>
        <v>12.927578773563269</v>
      </c>
      <c r="AM79" s="276">
        <f t="shared" si="41"/>
        <v>9.368566906438943</v>
      </c>
      <c r="AN79" s="73">
        <f t="shared" si="41"/>
        <v>7.857531266992936</v>
      </c>
      <c r="AO79" s="73">
        <f t="shared" si="41"/>
        <v>10.619208181676072</v>
      </c>
      <c r="AP79" s="73">
        <f t="shared" si="41"/>
        <v>10.023963995557892</v>
      </c>
      <c r="AQ79" s="277">
        <f t="shared" si="41"/>
        <v>9.212674941644366</v>
      </c>
    </row>
    <row r="80" spans="2:43" ht="12.75">
      <c r="B80">
        <v>3.1</v>
      </c>
      <c r="C80" s="61" t="s">
        <v>110</v>
      </c>
      <c r="D80" s="182">
        <f aca="true" t="shared" si="42" ref="D80:M80">(D62/I62)*100-100</f>
        <v>14.323690399581238</v>
      </c>
      <c r="E80" s="182">
        <f t="shared" si="42"/>
        <v>14.95667014316868</v>
      </c>
      <c r="F80" s="182">
        <f t="shared" si="42"/>
        <v>12.86892686584838</v>
      </c>
      <c r="G80" s="182">
        <f t="shared" si="42"/>
        <v>12.681179163033988</v>
      </c>
      <c r="H80" s="182">
        <f t="shared" si="42"/>
        <v>16.978793590951938</v>
      </c>
      <c r="I80" s="259">
        <f t="shared" si="42"/>
        <v>16.399431653097523</v>
      </c>
      <c r="J80" s="192">
        <f t="shared" si="42"/>
        <v>16.81611568417229</v>
      </c>
      <c r="K80" s="192">
        <f t="shared" si="42"/>
        <v>16.849217146678356</v>
      </c>
      <c r="L80" s="192">
        <f t="shared" si="42"/>
        <v>16.88117314255082</v>
      </c>
      <c r="M80" s="260">
        <f t="shared" si="42"/>
        <v>14.87097315527069</v>
      </c>
      <c r="N80" s="192">
        <v>17.062825736215643</v>
      </c>
      <c r="O80" s="182">
        <v>18.737988303002993</v>
      </c>
      <c r="P80" s="182">
        <v>15.412577438102744</v>
      </c>
      <c r="Q80" s="182">
        <v>15.818792193898261</v>
      </c>
      <c r="R80" s="182">
        <v>18.273084655474875</v>
      </c>
      <c r="S80" s="276">
        <f aca="true" t="shared" si="43" ref="S80:AQ80">(S62/X62)*100-100</f>
        <v>15.029835779922081</v>
      </c>
      <c r="T80" s="73">
        <f t="shared" si="43"/>
        <v>14.020342106506646</v>
      </c>
      <c r="U80" s="73">
        <f t="shared" si="43"/>
        <v>15.13625138641224</v>
      </c>
      <c r="V80" s="73">
        <f t="shared" si="43"/>
        <v>17.244809688581313</v>
      </c>
      <c r="W80" s="277">
        <f t="shared" si="43"/>
        <v>13.908762717426981</v>
      </c>
      <c r="X80" s="62">
        <f t="shared" si="43"/>
        <v>15.850314225861737</v>
      </c>
      <c r="Y80" s="62">
        <f t="shared" si="43"/>
        <v>17.95968702752792</v>
      </c>
      <c r="Z80" s="62">
        <f t="shared" si="43"/>
        <v>18.515425284685108</v>
      </c>
      <c r="AA80" s="62">
        <f t="shared" si="43"/>
        <v>13.106012426006558</v>
      </c>
      <c r="AB80" s="62">
        <f t="shared" si="43"/>
        <v>13.102259323110417</v>
      </c>
      <c r="AC80" s="276">
        <f t="shared" si="43"/>
        <v>10.449707626940395</v>
      </c>
      <c r="AD80" s="73">
        <f t="shared" si="43"/>
        <v>12.575493748725421</v>
      </c>
      <c r="AE80" s="73">
        <f t="shared" si="43"/>
        <v>9.301624093095626</v>
      </c>
      <c r="AF80" s="73">
        <f t="shared" si="43"/>
        <v>10.98984633762285</v>
      </c>
      <c r="AG80" s="277">
        <f t="shared" si="43"/>
        <v>8.780036968576695</v>
      </c>
      <c r="AH80" s="62">
        <f t="shared" si="43"/>
        <v>11.431437625396114</v>
      </c>
      <c r="AI80" s="62">
        <f t="shared" si="43"/>
        <v>10.381548531206988</v>
      </c>
      <c r="AJ80" s="62">
        <f t="shared" si="43"/>
        <v>10.231438946493412</v>
      </c>
      <c r="AK80" s="62">
        <f t="shared" si="43"/>
        <v>13.066344697744853</v>
      </c>
      <c r="AL80" s="62">
        <f t="shared" si="43"/>
        <v>12.426357840368013</v>
      </c>
      <c r="AM80" s="276">
        <f t="shared" si="43"/>
        <v>10.560071728984681</v>
      </c>
      <c r="AN80" s="73">
        <f t="shared" si="43"/>
        <v>8.698475437605865</v>
      </c>
      <c r="AO80" s="73">
        <f t="shared" si="43"/>
        <v>11.205713785285454</v>
      </c>
      <c r="AP80" s="73">
        <f t="shared" si="43"/>
        <v>10.364297490796574</v>
      </c>
      <c r="AQ80" s="277">
        <f t="shared" si="43"/>
        <v>12.244944176461274</v>
      </c>
    </row>
    <row r="81" spans="2:43" ht="12.75">
      <c r="B81">
        <v>3.2</v>
      </c>
      <c r="C81" s="20" t="s">
        <v>109</v>
      </c>
      <c r="D81" s="182">
        <f aca="true" t="shared" si="44" ref="D81:M81">(D64/I64)*100-100</f>
        <v>16.575669097909085</v>
      </c>
      <c r="E81" s="182">
        <f t="shared" si="44"/>
        <v>16.34531298485146</v>
      </c>
      <c r="F81" s="182">
        <f t="shared" si="44"/>
        <v>15.355322383521624</v>
      </c>
      <c r="G81" s="182">
        <f t="shared" si="44"/>
        <v>16.56041500648449</v>
      </c>
      <c r="H81" s="182">
        <f t="shared" si="44"/>
        <v>18.191444303261335</v>
      </c>
      <c r="I81" s="259">
        <f t="shared" si="44"/>
        <v>16.38580358070054</v>
      </c>
      <c r="J81" s="192">
        <f t="shared" si="44"/>
        <v>16.796810648743033</v>
      </c>
      <c r="K81" s="192">
        <f t="shared" si="44"/>
        <v>17.174292699965065</v>
      </c>
      <c r="L81" s="192">
        <f t="shared" si="44"/>
        <v>16.121130747178583</v>
      </c>
      <c r="M81" s="260">
        <f t="shared" si="44"/>
        <v>15.342772052122783</v>
      </c>
      <c r="N81" s="182">
        <v>12.55837220706701</v>
      </c>
      <c r="O81" s="182">
        <v>16.61234155174816</v>
      </c>
      <c r="P81" s="182">
        <v>10.459508468690927</v>
      </c>
      <c r="Q81" s="182">
        <v>11.58261292085922</v>
      </c>
      <c r="R81" s="182">
        <v>11.277102891672072</v>
      </c>
      <c r="S81" s="276">
        <f aca="true" t="shared" si="45" ref="S81:AQ81">(S64/X64)*100-100</f>
        <v>9.837436663635188</v>
      </c>
      <c r="T81" s="73">
        <f t="shared" si="45"/>
        <v>9.712486755236768</v>
      </c>
      <c r="U81" s="73">
        <f t="shared" si="45"/>
        <v>10.98906980976544</v>
      </c>
      <c r="V81" s="73">
        <f t="shared" si="45"/>
        <v>9.918550827844058</v>
      </c>
      <c r="W81" s="277">
        <f t="shared" si="45"/>
        <v>8.671794230922174</v>
      </c>
      <c r="X81" s="62">
        <f t="shared" si="45"/>
        <v>11.664344456769115</v>
      </c>
      <c r="Y81" s="62">
        <f t="shared" si="45"/>
        <v>12.551888631516178</v>
      </c>
      <c r="Z81" s="62">
        <f t="shared" si="45"/>
        <v>11.73831909854303</v>
      </c>
      <c r="AA81" s="62">
        <f t="shared" si="45"/>
        <v>10.625307730182172</v>
      </c>
      <c r="AB81" s="62">
        <f t="shared" si="45"/>
        <v>11.674849972722328</v>
      </c>
      <c r="AC81" s="276">
        <f t="shared" si="45"/>
        <v>13.246030469292819</v>
      </c>
      <c r="AD81" s="73">
        <f t="shared" si="45"/>
        <v>13.752396853762576</v>
      </c>
      <c r="AE81" s="73">
        <f t="shared" si="45"/>
        <v>12.929066421710985</v>
      </c>
      <c r="AF81" s="73">
        <f t="shared" si="45"/>
        <v>13.974662944205178</v>
      </c>
      <c r="AG81" s="277">
        <f t="shared" si="45"/>
        <v>12.287374989315339</v>
      </c>
      <c r="AH81" s="62">
        <f t="shared" si="45"/>
        <v>15.044279149619811</v>
      </c>
      <c r="AI81" s="62">
        <f t="shared" si="45"/>
        <v>12.149272945375827</v>
      </c>
      <c r="AJ81" s="62">
        <f t="shared" si="45"/>
        <v>14.302699030325485</v>
      </c>
      <c r="AK81" s="62">
        <f t="shared" si="45"/>
        <v>17.13309121982482</v>
      </c>
      <c r="AL81" s="62">
        <f t="shared" si="45"/>
        <v>17.025107532259682</v>
      </c>
      <c r="AM81" s="276">
        <f t="shared" si="45"/>
        <v>9.110555440984399</v>
      </c>
      <c r="AN81" s="73">
        <f t="shared" si="45"/>
        <v>9.537544466878174</v>
      </c>
      <c r="AO81" s="73">
        <f t="shared" si="45"/>
        <v>9.006446400619382</v>
      </c>
      <c r="AP81" s="73">
        <f t="shared" si="45"/>
        <v>8.36612946309323</v>
      </c>
      <c r="AQ81" s="277">
        <f t="shared" si="45"/>
        <v>9.500164299536308</v>
      </c>
    </row>
    <row r="82" spans="2:43" ht="12.75">
      <c r="B82">
        <v>3.3</v>
      </c>
      <c r="C82" s="183" t="s">
        <v>106</v>
      </c>
      <c r="D82" s="182">
        <f aca="true" t="shared" si="46" ref="D82:M82">(D66/I66)*100-100</f>
        <v>12.85190705210131</v>
      </c>
      <c r="E82" s="182">
        <f t="shared" si="46"/>
        <v>15.851468048359237</v>
      </c>
      <c r="F82" s="182">
        <f t="shared" si="46"/>
        <v>10.577794168343587</v>
      </c>
      <c r="G82" s="182">
        <f t="shared" si="46"/>
        <v>13.238491843792374</v>
      </c>
      <c r="H82" s="182">
        <f t="shared" si="46"/>
        <v>11.116061289026334</v>
      </c>
      <c r="I82" s="259">
        <f t="shared" si="46"/>
        <v>13.277635848926323</v>
      </c>
      <c r="J82" s="192">
        <f t="shared" si="46"/>
        <v>12.063359345968053</v>
      </c>
      <c r="K82" s="192">
        <f t="shared" si="46"/>
        <v>12.019865468032933</v>
      </c>
      <c r="L82" s="192">
        <f t="shared" si="46"/>
        <v>13.389802751291938</v>
      </c>
      <c r="M82" s="260">
        <f t="shared" si="46"/>
        <v>16.16536775450561</v>
      </c>
      <c r="N82" s="182">
        <v>11.995637949836421</v>
      </c>
      <c r="O82" s="182">
        <v>14.715917771478047</v>
      </c>
      <c r="P82" s="182">
        <v>11.562083579637104</v>
      </c>
      <c r="Q82" s="182">
        <v>10.124540362900404</v>
      </c>
      <c r="R82" s="182">
        <v>10.976722186560366</v>
      </c>
      <c r="S82" s="276">
        <f aca="true" t="shared" si="47" ref="S82:AQ82">(S66/X66)*100-100</f>
        <v>13.29196530663468</v>
      </c>
      <c r="T82" s="73">
        <f t="shared" si="47"/>
        <v>16.49001384219892</v>
      </c>
      <c r="U82" s="73">
        <f t="shared" si="47"/>
        <v>13.133912176101205</v>
      </c>
      <c r="V82" s="73">
        <f t="shared" si="47"/>
        <v>9.675611525021438</v>
      </c>
      <c r="W82" s="277">
        <f t="shared" si="47"/>
        <v>13.54243919903844</v>
      </c>
      <c r="X82" s="62">
        <f t="shared" si="47"/>
        <v>8.829724594661869</v>
      </c>
      <c r="Y82" s="62">
        <f t="shared" si="47"/>
        <v>0.33431544696090043</v>
      </c>
      <c r="Z82" s="62">
        <f t="shared" si="47"/>
        <v>8.006659974045675</v>
      </c>
      <c r="AA82" s="62">
        <f t="shared" si="47"/>
        <v>17.030826013709017</v>
      </c>
      <c r="AB82" s="62">
        <f t="shared" si="47"/>
        <v>12.958950804518011</v>
      </c>
      <c r="AC82" s="276">
        <f t="shared" si="47"/>
        <v>7.450975276472377</v>
      </c>
      <c r="AD82" s="73">
        <f t="shared" si="47"/>
        <v>7.456720109159136</v>
      </c>
      <c r="AE82" s="73">
        <f t="shared" si="47"/>
        <v>7.080400099631618</v>
      </c>
      <c r="AF82" s="73">
        <f t="shared" si="47"/>
        <v>8.049634549648445</v>
      </c>
      <c r="AG82" s="277">
        <f t="shared" si="47"/>
        <v>7.213206144697722</v>
      </c>
      <c r="AH82" s="62">
        <f t="shared" si="47"/>
        <v>7.692226643580383</v>
      </c>
      <c r="AI82" s="62">
        <f t="shared" si="47"/>
        <v>4.391177583405664</v>
      </c>
      <c r="AJ82" s="62">
        <f t="shared" si="47"/>
        <v>11.125517161004609</v>
      </c>
      <c r="AK82" s="62">
        <f t="shared" si="47"/>
        <v>6.928368720562233</v>
      </c>
      <c r="AL82" s="62">
        <f t="shared" si="47"/>
        <v>9.599456890699258</v>
      </c>
      <c r="AM82" s="276">
        <f t="shared" si="47"/>
        <v>7.854345174511536</v>
      </c>
      <c r="AN82" s="73">
        <f t="shared" si="47"/>
        <v>5.575919921048907</v>
      </c>
      <c r="AO82" s="73">
        <f t="shared" si="47"/>
        <v>11.194984854129885</v>
      </c>
      <c r="AP82" s="73">
        <f t="shared" si="47"/>
        <v>11.062888826548289</v>
      </c>
      <c r="AQ82" s="277">
        <f t="shared" si="47"/>
        <v>4.198351784387924</v>
      </c>
    </row>
    <row r="83" spans="3:43" ht="12.75">
      <c r="C83" s="183"/>
      <c r="D83" s="182"/>
      <c r="E83" s="182"/>
      <c r="F83" s="182"/>
      <c r="G83" s="182"/>
      <c r="H83" s="182"/>
      <c r="I83" s="259"/>
      <c r="J83" s="192"/>
      <c r="K83" s="192"/>
      <c r="L83" s="192"/>
      <c r="M83" s="260"/>
      <c r="N83" s="182"/>
      <c r="O83" s="182"/>
      <c r="P83" s="182"/>
      <c r="Q83" s="182"/>
      <c r="R83" s="182"/>
      <c r="S83" s="276"/>
      <c r="T83" s="73"/>
      <c r="U83" s="73"/>
      <c r="V83" s="73"/>
      <c r="W83" s="277"/>
      <c r="X83" s="62"/>
      <c r="Y83" s="62"/>
      <c r="Z83" s="62"/>
      <c r="AA83" s="62"/>
      <c r="AB83" s="62"/>
      <c r="AC83" s="276"/>
      <c r="AD83" s="73"/>
      <c r="AE83" s="73"/>
      <c r="AF83" s="73"/>
      <c r="AG83" s="277"/>
      <c r="AH83" s="62"/>
      <c r="AI83" s="62"/>
      <c r="AJ83" s="62"/>
      <c r="AK83" s="62"/>
      <c r="AL83" s="62"/>
      <c r="AM83" s="276"/>
      <c r="AN83" s="73"/>
      <c r="AO83" s="73"/>
      <c r="AP83" s="73"/>
      <c r="AQ83" s="277"/>
    </row>
    <row r="84" spans="1:48" ht="12.75">
      <c r="A84" s="299" t="s">
        <v>31</v>
      </c>
      <c r="B84" s="299"/>
      <c r="C84" s="299"/>
      <c r="D84" s="193">
        <f aca="true" t="shared" si="48" ref="D84:M84">(D69/I69)*100-100</f>
        <v>13.551071196196787</v>
      </c>
      <c r="E84" s="193">
        <f t="shared" si="48"/>
        <v>13.919892740207658</v>
      </c>
      <c r="F84" s="193">
        <f t="shared" si="48"/>
        <v>11.739466945597684</v>
      </c>
      <c r="G84" s="193">
        <f t="shared" si="48"/>
        <v>13.65646152316333</v>
      </c>
      <c r="H84" s="193">
        <f t="shared" si="48"/>
        <v>15.149824812174245</v>
      </c>
      <c r="I84" s="267">
        <f t="shared" si="48"/>
        <v>15.703342703420859</v>
      </c>
      <c r="J84" s="193">
        <f t="shared" si="48"/>
        <v>16.701735692956504</v>
      </c>
      <c r="K84" s="193">
        <f t="shared" si="48"/>
        <v>15.60934334378949</v>
      </c>
      <c r="L84" s="193">
        <f t="shared" si="48"/>
        <v>15.443696940573432</v>
      </c>
      <c r="M84" s="268">
        <f t="shared" si="48"/>
        <v>14.883041599301492</v>
      </c>
      <c r="N84" s="193">
        <v>15.015227366149148</v>
      </c>
      <c r="O84" s="193">
        <v>15.586901592891351</v>
      </c>
      <c r="P84" s="193">
        <v>14.349852349409971</v>
      </c>
      <c r="Q84" s="193">
        <v>14.351384650146642</v>
      </c>
      <c r="R84" s="193">
        <v>15.802444322477413</v>
      </c>
      <c r="S84" s="283">
        <f aca="true" t="shared" si="49" ref="S84:AQ84">(S69/X69)*100-100</f>
        <v>11.81479407846831</v>
      </c>
      <c r="T84" s="226">
        <f t="shared" si="49"/>
        <v>11.947399299181399</v>
      </c>
      <c r="U84" s="226">
        <f t="shared" si="49"/>
        <v>11.935766905274875</v>
      </c>
      <c r="V84" s="226">
        <f t="shared" si="49"/>
        <v>12.301116490871934</v>
      </c>
      <c r="W84" s="284">
        <f t="shared" si="49"/>
        <v>11.085826361898611</v>
      </c>
      <c r="X84" s="226">
        <f t="shared" si="49"/>
        <v>12.76052692597402</v>
      </c>
      <c r="Y84" s="226">
        <f t="shared" si="49"/>
        <v>12.256134031906441</v>
      </c>
      <c r="Z84" s="226">
        <f t="shared" si="49"/>
        <v>15.619957011135583</v>
      </c>
      <c r="AA84" s="226">
        <f t="shared" si="49"/>
        <v>12.318621494472225</v>
      </c>
      <c r="AB84" s="226">
        <f t="shared" si="49"/>
        <v>10.483522071771205</v>
      </c>
      <c r="AC84" s="283">
        <f t="shared" si="49"/>
        <v>7.539128577449489</v>
      </c>
      <c r="AD84" s="226">
        <f t="shared" si="49"/>
        <v>8.406780982211345</v>
      </c>
      <c r="AE84" s="226">
        <f t="shared" si="49"/>
        <v>5.050057416991564</v>
      </c>
      <c r="AF84" s="226">
        <f t="shared" si="49"/>
        <v>9.263541506666854</v>
      </c>
      <c r="AG84" s="284">
        <f t="shared" si="49"/>
        <v>7.756070132392793</v>
      </c>
      <c r="AH84" s="226">
        <f t="shared" si="49"/>
        <v>8.665551401084755</v>
      </c>
      <c r="AI84" s="226">
        <f t="shared" si="49"/>
        <v>8.185067704190672</v>
      </c>
      <c r="AJ84" s="226">
        <f t="shared" si="49"/>
        <v>9.123305283963873</v>
      </c>
      <c r="AK84" s="226">
        <f t="shared" si="49"/>
        <v>9.107167044314508</v>
      </c>
      <c r="AL84" s="226">
        <f t="shared" si="49"/>
        <v>8.266627115192193</v>
      </c>
      <c r="AM84" s="283">
        <f t="shared" si="49"/>
        <v>7.6936167173745815</v>
      </c>
      <c r="AN84" s="226">
        <f t="shared" si="49"/>
        <v>5.352693408932112</v>
      </c>
      <c r="AO84" s="226">
        <f t="shared" si="49"/>
        <v>7.951367453731123</v>
      </c>
      <c r="AP84" s="226">
        <f t="shared" si="49"/>
        <v>9.494219762154344</v>
      </c>
      <c r="AQ84" s="284">
        <f t="shared" si="49"/>
        <v>8.458542816120925</v>
      </c>
      <c r="AR84" s="9"/>
      <c r="AS84" s="9"/>
      <c r="AT84" s="9"/>
      <c r="AU84" s="9"/>
      <c r="AV84" s="9"/>
    </row>
    <row r="85" spans="1:49" ht="12.75">
      <c r="A85" s="217"/>
      <c r="B85" s="75"/>
      <c r="C85" s="75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75"/>
      <c r="AS85" s="75"/>
      <c r="AT85" s="75"/>
      <c r="AU85" s="75"/>
      <c r="AV85" s="75"/>
      <c r="AW85" s="75"/>
    </row>
    <row r="86" spans="1:48" ht="12.75">
      <c r="A86" s="215" t="s">
        <v>95</v>
      </c>
      <c r="B86" s="215"/>
      <c r="C86" s="217" t="s">
        <v>96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75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1:48" ht="12.75">
      <c r="A87" s="215"/>
      <c r="B87" s="215"/>
      <c r="C87" s="217" t="s">
        <v>114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75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1:49" ht="12.75">
      <c r="A88" s="216" t="s">
        <v>97</v>
      </c>
      <c r="B88" s="216"/>
      <c r="C88" s="9" t="s">
        <v>98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24"/>
      <c r="AB88" s="9"/>
      <c r="AC88" s="9"/>
      <c r="AD88" s="9"/>
      <c r="AE88" s="9"/>
      <c r="AF88" s="9"/>
      <c r="AG88" s="9"/>
      <c r="AH88" s="9"/>
      <c r="AI88" s="9"/>
      <c r="AJ88" s="168"/>
      <c r="AK88" s="8"/>
      <c r="AL88" s="8"/>
      <c r="AM88" s="8"/>
      <c r="AN88" s="9"/>
      <c r="AO88" s="9"/>
      <c r="AP88" s="9"/>
      <c r="AQ88" s="9"/>
      <c r="AR88" s="9"/>
      <c r="AS88" s="9"/>
      <c r="AT88" s="9"/>
      <c r="AU88" s="9"/>
      <c r="AV88" s="24"/>
      <c r="AW88" s="75"/>
    </row>
    <row r="89" ht="12.75">
      <c r="L89" s="172"/>
    </row>
    <row r="90" spans="12:14" ht="12.75">
      <c r="L90" s="172"/>
      <c r="N90" s="75"/>
    </row>
    <row r="91" ht="12.75">
      <c r="L91" s="172"/>
    </row>
    <row r="92" ht="12.75">
      <c r="L92" s="172"/>
    </row>
    <row r="93" ht="12.75">
      <c r="L93" s="172"/>
    </row>
  </sheetData>
  <mergeCells count="17">
    <mergeCell ref="N3:R3"/>
    <mergeCell ref="I3:M3"/>
    <mergeCell ref="D3:H3"/>
    <mergeCell ref="A2:AV2"/>
    <mergeCell ref="A7:E7"/>
    <mergeCell ref="A6:C6"/>
    <mergeCell ref="A32:H32"/>
    <mergeCell ref="X3:AB3"/>
    <mergeCell ref="AR3:AV3"/>
    <mergeCell ref="AC3:AG3"/>
    <mergeCell ref="AH3:AL3"/>
    <mergeCell ref="AM3:AQ3"/>
    <mergeCell ref="S3:W3"/>
    <mergeCell ref="A46:E46"/>
    <mergeCell ref="A72:G72"/>
    <mergeCell ref="A29:C29"/>
    <mergeCell ref="A84:C84"/>
  </mergeCells>
  <printOptions horizontalCentered="1" verticalCentered="1"/>
  <pageMargins left="0" right="0" top="0.75" bottom="0.5" header="0" footer="0"/>
  <pageSetup fitToWidth="0" horizontalDpi="600" verticalDpi="600" orientation="landscape" scale="70" r:id="rId1"/>
  <rowBreaks count="1" manualBreakCount="1">
    <brk id="44" max="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57" sqref="A57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32.57421875" style="0" customWidth="1"/>
    <col min="4" max="4" width="9.7109375" style="0" customWidth="1"/>
    <col min="5" max="5" width="9.8515625" style="0" customWidth="1"/>
    <col min="6" max="6" width="11.57421875" style="0" customWidth="1"/>
    <col min="7" max="7" width="12.00390625" style="0" customWidth="1"/>
    <col min="8" max="8" width="11.57421875" style="0" customWidth="1"/>
    <col min="9" max="9" width="12.28125" style="0" customWidth="1"/>
    <col min="10" max="12" width="12.00390625" style="0" bestFit="1" customWidth="1"/>
  </cols>
  <sheetData>
    <row r="1" spans="1:13" ht="15.75">
      <c r="A1" s="227" t="s">
        <v>92</v>
      </c>
      <c r="B1" s="228"/>
      <c r="C1" s="228"/>
      <c r="D1" s="228"/>
      <c r="E1" s="228"/>
      <c r="F1" s="229"/>
      <c r="G1" s="229"/>
      <c r="H1" s="229"/>
      <c r="I1" s="230"/>
      <c r="J1" s="231"/>
      <c r="K1" s="231"/>
      <c r="L1" s="149"/>
      <c r="M1" s="75"/>
    </row>
    <row r="2" spans="1:12" ht="16.5" thickBot="1">
      <c r="A2" s="232"/>
      <c r="B2" s="233"/>
      <c r="C2" s="233" t="s">
        <v>115</v>
      </c>
      <c r="D2" s="233"/>
      <c r="E2" s="233"/>
      <c r="F2" s="234"/>
      <c r="G2" s="234"/>
      <c r="H2" s="234"/>
      <c r="I2" s="235"/>
      <c r="J2" s="236"/>
      <c r="K2" s="236"/>
      <c r="L2" s="160"/>
    </row>
    <row r="3" spans="1:12" ht="12.75">
      <c r="A3" s="205" t="s">
        <v>77</v>
      </c>
      <c r="B3" s="206"/>
      <c r="C3" s="206"/>
      <c r="D3" s="207" t="s">
        <v>111</v>
      </c>
      <c r="E3" s="207" t="s">
        <v>99</v>
      </c>
      <c r="F3" s="207" t="s">
        <v>75</v>
      </c>
      <c r="G3" s="207" t="s">
        <v>0</v>
      </c>
      <c r="H3" s="207" t="s">
        <v>2</v>
      </c>
      <c r="I3" s="207" t="s">
        <v>3</v>
      </c>
      <c r="J3" s="195" t="s">
        <v>4</v>
      </c>
      <c r="K3" s="195" t="s">
        <v>5</v>
      </c>
      <c r="L3" s="196" t="s">
        <v>6</v>
      </c>
    </row>
    <row r="4" spans="1:12" ht="12.75">
      <c r="A4" s="162"/>
      <c r="B4" s="197"/>
      <c r="C4" s="197"/>
      <c r="D4" s="198" t="s">
        <v>113</v>
      </c>
      <c r="E4" s="198" t="s">
        <v>81</v>
      </c>
      <c r="F4" s="198"/>
      <c r="G4" s="198"/>
      <c r="H4" s="198"/>
      <c r="I4" s="198"/>
      <c r="J4" s="198"/>
      <c r="K4" s="198"/>
      <c r="L4" s="199"/>
    </row>
    <row r="5" spans="1:12" ht="12.75">
      <c r="A5" s="154"/>
      <c r="B5" s="194"/>
      <c r="C5" s="194"/>
      <c r="D5" s="195"/>
      <c r="E5" s="195"/>
      <c r="F5" s="195"/>
      <c r="G5" s="195"/>
      <c r="H5" s="195"/>
      <c r="I5" s="195"/>
      <c r="J5" s="195"/>
      <c r="K5" s="195"/>
      <c r="L5" s="196"/>
    </row>
    <row r="6" spans="1:12" ht="12.75">
      <c r="A6" s="153">
        <v>1</v>
      </c>
      <c r="B6" s="149" t="s">
        <v>78</v>
      </c>
      <c r="C6" s="149"/>
      <c r="D6" s="149">
        <v>554336</v>
      </c>
      <c r="E6" s="149">
        <v>530236</v>
      </c>
      <c r="F6" s="149">
        <v>511013</v>
      </c>
      <c r="G6" s="149">
        <v>482446</v>
      </c>
      <c r="H6" s="149">
        <v>482676</v>
      </c>
      <c r="I6" s="149">
        <v>438966</v>
      </c>
      <c r="J6" s="149">
        <v>473249</v>
      </c>
      <c r="K6" s="149">
        <v>445403</v>
      </c>
      <c r="L6" s="155">
        <v>446515</v>
      </c>
    </row>
    <row r="7" spans="1:12" ht="12.75">
      <c r="A7" s="153"/>
      <c r="B7" s="149"/>
      <c r="C7" s="149"/>
      <c r="D7" s="156">
        <f aca="true" t="shared" si="0" ref="D7:K7">(D6/E6)*100-100</f>
        <v>4.545145935017629</v>
      </c>
      <c r="E7" s="156">
        <f t="shared" si="0"/>
        <v>3.7617438303917794</v>
      </c>
      <c r="F7" s="156">
        <f t="shared" si="0"/>
        <v>5.921284454633266</v>
      </c>
      <c r="G7" s="156">
        <f t="shared" si="0"/>
        <v>-0.04765101227323498</v>
      </c>
      <c r="H7" s="156">
        <f t="shared" si="0"/>
        <v>9.957491012971388</v>
      </c>
      <c r="I7" s="156">
        <f t="shared" si="0"/>
        <v>-7.244178011997917</v>
      </c>
      <c r="J7" s="156">
        <f t="shared" si="0"/>
        <v>6.251866287384672</v>
      </c>
      <c r="K7" s="156">
        <f t="shared" si="0"/>
        <v>-0.2490397858974518</v>
      </c>
      <c r="L7" s="155"/>
    </row>
    <row r="8" spans="1:12" ht="12.75">
      <c r="A8" s="153">
        <v>2</v>
      </c>
      <c r="B8" s="149" t="s">
        <v>82</v>
      </c>
      <c r="C8" s="149"/>
      <c r="D8" s="157">
        <f>+D10+D12+D14+D16</f>
        <v>831640</v>
      </c>
      <c r="E8" s="157">
        <f>+E10+E12+E14+E16</f>
        <v>766139</v>
      </c>
      <c r="F8" s="157">
        <f>+F10+F12+F14+F16</f>
        <v>690271</v>
      </c>
      <c r="G8" s="157">
        <f aca="true" t="shared" si="1" ref="G8:L8">+G10+G12+G14+G16</f>
        <v>626668</v>
      </c>
      <c r="H8" s="157">
        <f t="shared" si="1"/>
        <v>567948</v>
      </c>
      <c r="I8" s="157">
        <f t="shared" si="1"/>
        <v>528926</v>
      </c>
      <c r="J8" s="157">
        <f t="shared" si="1"/>
        <v>494058</v>
      </c>
      <c r="K8" s="157">
        <f t="shared" si="1"/>
        <v>480961</v>
      </c>
      <c r="L8" s="158">
        <f t="shared" si="1"/>
        <v>452240</v>
      </c>
    </row>
    <row r="9" spans="1:12" ht="12.75">
      <c r="A9" s="153"/>
      <c r="B9" s="149"/>
      <c r="C9" s="149"/>
      <c r="D9" s="156">
        <f aca="true" t="shared" si="2" ref="D9:K9">(D8/E8)*100-100</f>
        <v>8.549492977122952</v>
      </c>
      <c r="E9" s="156">
        <f t="shared" si="2"/>
        <v>10.9910455458798</v>
      </c>
      <c r="F9" s="156">
        <f t="shared" si="2"/>
        <v>10.149393299163194</v>
      </c>
      <c r="G9" s="156">
        <f t="shared" si="2"/>
        <v>10.338974694866423</v>
      </c>
      <c r="H9" s="156">
        <f t="shared" si="2"/>
        <v>7.377591572356067</v>
      </c>
      <c r="I9" s="156">
        <f t="shared" si="2"/>
        <v>7.057470985187962</v>
      </c>
      <c r="J9" s="156">
        <f t="shared" si="2"/>
        <v>2.7230898139350046</v>
      </c>
      <c r="K9" s="156">
        <f t="shared" si="2"/>
        <v>6.350831416946747</v>
      </c>
      <c r="L9" s="155"/>
    </row>
    <row r="10" spans="1:12" ht="12.75">
      <c r="A10" s="154"/>
      <c r="B10" s="194">
        <v>2.1</v>
      </c>
      <c r="C10" s="194" t="s">
        <v>79</v>
      </c>
      <c r="D10" s="194">
        <v>61061</v>
      </c>
      <c r="E10" s="194">
        <v>58294</v>
      </c>
      <c r="F10" s="194">
        <v>55150</v>
      </c>
      <c r="G10" s="194">
        <v>52591</v>
      </c>
      <c r="H10" s="194">
        <v>48626</v>
      </c>
      <c r="I10" s="194">
        <v>47168</v>
      </c>
      <c r="J10" s="194">
        <v>43335</v>
      </c>
      <c r="K10" s="194">
        <v>42589</v>
      </c>
      <c r="L10" s="200">
        <v>41594</v>
      </c>
    </row>
    <row r="11" spans="1:12" ht="12.75">
      <c r="A11" s="154"/>
      <c r="B11" s="194"/>
      <c r="C11" s="194"/>
      <c r="D11" s="201">
        <f aca="true" t="shared" si="3" ref="D11:K11">(D10/E10)*100-100</f>
        <v>4.7466291556592495</v>
      </c>
      <c r="E11" s="201">
        <f t="shared" si="3"/>
        <v>5.70081595648233</v>
      </c>
      <c r="F11" s="201">
        <f t="shared" si="3"/>
        <v>4.865851571561677</v>
      </c>
      <c r="G11" s="201">
        <f t="shared" si="3"/>
        <v>8.154073952206645</v>
      </c>
      <c r="H11" s="201">
        <f t="shared" si="3"/>
        <v>3.0910786974219775</v>
      </c>
      <c r="I11" s="201">
        <f t="shared" si="3"/>
        <v>8.845044421368414</v>
      </c>
      <c r="J11" s="201">
        <f t="shared" si="3"/>
        <v>1.751626006715341</v>
      </c>
      <c r="K11" s="201">
        <f t="shared" si="3"/>
        <v>2.3921719478771024</v>
      </c>
      <c r="L11" s="200"/>
    </row>
    <row r="12" spans="1:12" ht="12.75">
      <c r="A12" s="154"/>
      <c r="B12" s="194">
        <v>2.2</v>
      </c>
      <c r="C12" s="194" t="s">
        <v>60</v>
      </c>
      <c r="D12" s="194">
        <v>479456</v>
      </c>
      <c r="E12" s="194">
        <v>440770</v>
      </c>
      <c r="F12" s="194">
        <v>393557</v>
      </c>
      <c r="G12" s="194">
        <v>361115</v>
      </c>
      <c r="H12" s="194">
        <v>332363</v>
      </c>
      <c r="I12" s="194">
        <v>311685</v>
      </c>
      <c r="J12" s="194">
        <v>291803</v>
      </c>
      <c r="K12" s="194">
        <v>284571</v>
      </c>
      <c r="L12" s="200">
        <v>264113</v>
      </c>
    </row>
    <row r="13" spans="1:12" ht="12.75">
      <c r="A13" s="154"/>
      <c r="B13" s="194"/>
      <c r="C13" s="194"/>
      <c r="D13" s="201">
        <f aca="true" t="shared" si="4" ref="D13:K13">(D12/E12)*100-100</f>
        <v>8.776913129296446</v>
      </c>
      <c r="E13" s="201">
        <f t="shared" si="4"/>
        <v>11.99648335565115</v>
      </c>
      <c r="F13" s="201">
        <f t="shared" si="4"/>
        <v>8.983841712473861</v>
      </c>
      <c r="G13" s="201">
        <f t="shared" si="4"/>
        <v>8.650782427646874</v>
      </c>
      <c r="H13" s="201">
        <f t="shared" si="4"/>
        <v>6.634262155702061</v>
      </c>
      <c r="I13" s="201">
        <f t="shared" si="4"/>
        <v>6.813500889298595</v>
      </c>
      <c r="J13" s="201">
        <f t="shared" si="4"/>
        <v>2.5413692892107775</v>
      </c>
      <c r="K13" s="201">
        <f t="shared" si="4"/>
        <v>7.745926932790127</v>
      </c>
      <c r="L13" s="200"/>
    </row>
    <row r="14" spans="1:12" ht="12.75">
      <c r="A14" s="154"/>
      <c r="B14" s="194">
        <v>2.3</v>
      </c>
      <c r="C14" s="194" t="s">
        <v>85</v>
      </c>
      <c r="D14" s="194">
        <v>64544</v>
      </c>
      <c r="E14" s="194">
        <v>60737</v>
      </c>
      <c r="F14" s="194">
        <v>57309</v>
      </c>
      <c r="G14" s="194">
        <v>54745</v>
      </c>
      <c r="H14" s="194">
        <v>50735</v>
      </c>
      <c r="I14" s="194">
        <v>48423</v>
      </c>
      <c r="J14" s="194">
        <v>46228</v>
      </c>
      <c r="K14" s="194">
        <v>45439</v>
      </c>
      <c r="L14" s="200">
        <v>44526</v>
      </c>
    </row>
    <row r="15" spans="1:12" ht="12.75">
      <c r="A15" s="154"/>
      <c r="B15" s="194"/>
      <c r="C15" s="194" t="s">
        <v>84</v>
      </c>
      <c r="D15" s="201">
        <f aca="true" t="shared" si="5" ref="D15:K15">(D14/E14)*100-100</f>
        <v>6.2680079687834365</v>
      </c>
      <c r="E15" s="201">
        <f t="shared" si="5"/>
        <v>5.981608473363693</v>
      </c>
      <c r="F15" s="201">
        <f t="shared" si="5"/>
        <v>4.683532742716224</v>
      </c>
      <c r="G15" s="201">
        <f t="shared" si="5"/>
        <v>7.903813935153252</v>
      </c>
      <c r="H15" s="201">
        <f t="shared" si="5"/>
        <v>4.774590587117686</v>
      </c>
      <c r="I15" s="201">
        <f t="shared" si="5"/>
        <v>4.7482045513541635</v>
      </c>
      <c r="J15" s="201">
        <f t="shared" si="5"/>
        <v>1.7363938466955773</v>
      </c>
      <c r="K15" s="201">
        <f t="shared" si="5"/>
        <v>2.0504873557022734</v>
      </c>
      <c r="L15" s="200"/>
    </row>
    <row r="16" spans="1:12" ht="12.75">
      <c r="A16" s="154"/>
      <c r="B16" s="194">
        <v>2.4</v>
      </c>
      <c r="C16" s="194" t="s">
        <v>70</v>
      </c>
      <c r="D16" s="194">
        <v>226579</v>
      </c>
      <c r="E16" s="194">
        <v>206338</v>
      </c>
      <c r="F16" s="194">
        <v>184255</v>
      </c>
      <c r="G16" s="194">
        <v>158217</v>
      </c>
      <c r="H16" s="194">
        <v>136224</v>
      </c>
      <c r="I16" s="194">
        <v>121650</v>
      </c>
      <c r="J16" s="194">
        <v>112692</v>
      </c>
      <c r="K16" s="194">
        <v>108362</v>
      </c>
      <c r="L16" s="200">
        <v>102007</v>
      </c>
    </row>
    <row r="17" spans="1:12" ht="12.75">
      <c r="A17" s="154"/>
      <c r="B17" s="194"/>
      <c r="C17" s="194"/>
      <c r="D17" s="201">
        <f aca="true" t="shared" si="6" ref="D17:K17">(D16/E16)*100-100</f>
        <v>9.809632738516399</v>
      </c>
      <c r="E17" s="201">
        <f t="shared" si="6"/>
        <v>11.985020759273837</v>
      </c>
      <c r="F17" s="201">
        <f t="shared" si="6"/>
        <v>16.45714430181333</v>
      </c>
      <c r="G17" s="201">
        <f t="shared" si="6"/>
        <v>16.144732205778723</v>
      </c>
      <c r="H17" s="201">
        <f t="shared" si="6"/>
        <v>11.980271270037008</v>
      </c>
      <c r="I17" s="201">
        <f t="shared" si="6"/>
        <v>7.949100202321375</v>
      </c>
      <c r="J17" s="201">
        <f t="shared" si="6"/>
        <v>3.995865709381505</v>
      </c>
      <c r="K17" s="201">
        <f t="shared" si="6"/>
        <v>6.22996461027185</v>
      </c>
      <c r="L17" s="200"/>
    </row>
    <row r="18" spans="1:12" ht="12.75">
      <c r="A18" s="153">
        <v>3</v>
      </c>
      <c r="B18" s="149" t="s">
        <v>83</v>
      </c>
      <c r="C18" s="149"/>
      <c r="D18" s="157">
        <f>+D20+D22+D24</f>
        <v>1736883</v>
      </c>
      <c r="E18" s="157">
        <f>+E20+E22+E24</f>
        <v>1567934</v>
      </c>
      <c r="F18" s="157">
        <f>+F20+F22+F24</f>
        <v>1411563</v>
      </c>
      <c r="G18" s="157">
        <f aca="true" t="shared" si="7" ref="G18:L18">+G20+G22+G24</f>
        <v>1279270</v>
      </c>
      <c r="H18" s="157">
        <f t="shared" si="7"/>
        <v>1172134</v>
      </c>
      <c r="I18" s="157">
        <f t="shared" si="7"/>
        <v>1080395</v>
      </c>
      <c r="J18" s="157">
        <f t="shared" si="7"/>
        <v>1005299</v>
      </c>
      <c r="K18" s="157">
        <f t="shared" si="7"/>
        <v>937937</v>
      </c>
      <c r="L18" s="158">
        <f t="shared" si="7"/>
        <v>887771</v>
      </c>
    </row>
    <row r="19" spans="1:12" ht="12.75">
      <c r="A19" s="153"/>
      <c r="B19" s="149"/>
      <c r="C19" s="149"/>
      <c r="D19" s="156">
        <f aca="true" t="shared" si="8" ref="D19:K19">(D18/E18)*100-100</f>
        <v>10.775262224047694</v>
      </c>
      <c r="E19" s="156">
        <f t="shared" si="8"/>
        <v>11.077861916187942</v>
      </c>
      <c r="F19" s="156">
        <f t="shared" si="8"/>
        <v>10.34128839103552</v>
      </c>
      <c r="G19" s="156">
        <f t="shared" si="8"/>
        <v>9.140251882463943</v>
      </c>
      <c r="H19" s="156">
        <f t="shared" si="8"/>
        <v>8.491246257155936</v>
      </c>
      <c r="I19" s="156">
        <f t="shared" si="8"/>
        <v>7.470016383185495</v>
      </c>
      <c r="J19" s="156">
        <f t="shared" si="8"/>
        <v>7.18193226197495</v>
      </c>
      <c r="K19" s="156">
        <f t="shared" si="8"/>
        <v>5.650781564164632</v>
      </c>
      <c r="L19" s="155"/>
    </row>
    <row r="20" spans="1:12" ht="12.75">
      <c r="A20" s="154"/>
      <c r="B20" s="194">
        <v>3.1</v>
      </c>
      <c r="C20" s="194" t="s">
        <v>87</v>
      </c>
      <c r="D20" s="194">
        <v>860212</v>
      </c>
      <c r="E20" s="194">
        <v>767884</v>
      </c>
      <c r="F20" s="194">
        <v>686738</v>
      </c>
      <c r="G20" s="194">
        <v>615848</v>
      </c>
      <c r="H20" s="194">
        <v>556370</v>
      </c>
      <c r="I20" s="194">
        <v>496692</v>
      </c>
      <c r="J20" s="194">
        <v>453847</v>
      </c>
      <c r="K20" s="194">
        <v>415650</v>
      </c>
      <c r="L20" s="200">
        <v>387514</v>
      </c>
    </row>
    <row r="21" spans="1:12" ht="12.75">
      <c r="A21" s="154"/>
      <c r="B21" s="194"/>
      <c r="C21" s="194" t="s">
        <v>86</v>
      </c>
      <c r="D21" s="201">
        <f aca="true" t="shared" si="9" ref="D21:K21">(D20/E20)*100-100</f>
        <v>12.023691078339965</v>
      </c>
      <c r="E21" s="201">
        <f t="shared" si="9"/>
        <v>11.816151137697346</v>
      </c>
      <c r="F21" s="201">
        <f t="shared" si="9"/>
        <v>11.51095724919135</v>
      </c>
      <c r="G21" s="201">
        <f t="shared" si="9"/>
        <v>10.690367920628361</v>
      </c>
      <c r="H21" s="201">
        <f t="shared" si="9"/>
        <v>12.015091847664138</v>
      </c>
      <c r="I21" s="201">
        <f t="shared" si="9"/>
        <v>9.440406128056367</v>
      </c>
      <c r="J21" s="201">
        <f t="shared" si="9"/>
        <v>9.189702875015044</v>
      </c>
      <c r="K21" s="201">
        <f t="shared" si="9"/>
        <v>7.260640905876954</v>
      </c>
      <c r="L21" s="200"/>
    </row>
    <row r="22" spans="1:12" ht="12.75">
      <c r="A22" s="154"/>
      <c r="B22" s="194">
        <v>3.2</v>
      </c>
      <c r="C22" s="194" t="s">
        <v>89</v>
      </c>
      <c r="D22" s="194">
        <v>458364</v>
      </c>
      <c r="E22" s="194">
        <v>410030</v>
      </c>
      <c r="F22" s="194">
        <v>359942</v>
      </c>
      <c r="G22" s="194">
        <v>323080</v>
      </c>
      <c r="H22" s="194">
        <v>297250</v>
      </c>
      <c r="I22" s="194">
        <v>281550</v>
      </c>
      <c r="J22" s="194">
        <v>260737</v>
      </c>
      <c r="K22" s="194">
        <v>243048</v>
      </c>
      <c r="L22" s="200">
        <v>233550</v>
      </c>
    </row>
    <row r="23" spans="1:12" ht="12.75">
      <c r="A23" s="154"/>
      <c r="B23" s="194"/>
      <c r="C23" s="194" t="s">
        <v>88</v>
      </c>
      <c r="D23" s="201">
        <f aca="true" t="shared" si="10" ref="D23:K23">(D22/E22)*100-100</f>
        <v>11.787917957222646</v>
      </c>
      <c r="E23" s="201">
        <f t="shared" si="10"/>
        <v>13.915575287129585</v>
      </c>
      <c r="F23" s="201">
        <f t="shared" si="10"/>
        <v>11.409558004209487</v>
      </c>
      <c r="G23" s="201">
        <f t="shared" si="10"/>
        <v>8.689655172413808</v>
      </c>
      <c r="H23" s="201">
        <f t="shared" si="10"/>
        <v>5.576274196412712</v>
      </c>
      <c r="I23" s="201">
        <f t="shared" si="10"/>
        <v>7.982373042567787</v>
      </c>
      <c r="J23" s="201">
        <f t="shared" si="10"/>
        <v>7.277986241400882</v>
      </c>
      <c r="K23" s="201">
        <f t="shared" si="10"/>
        <v>4.0667951188182485</v>
      </c>
      <c r="L23" s="200"/>
    </row>
    <row r="24" spans="1:12" ht="12.75">
      <c r="A24" s="154"/>
      <c r="B24" s="194">
        <v>3.4</v>
      </c>
      <c r="C24" s="194" t="s">
        <v>90</v>
      </c>
      <c r="D24" s="194">
        <v>418307</v>
      </c>
      <c r="E24" s="194">
        <v>390020</v>
      </c>
      <c r="F24" s="194">
        <v>364883</v>
      </c>
      <c r="G24" s="194">
        <v>340342</v>
      </c>
      <c r="H24" s="194">
        <v>318514</v>
      </c>
      <c r="I24" s="194">
        <v>302153</v>
      </c>
      <c r="J24" s="194">
        <v>290715</v>
      </c>
      <c r="K24" s="194">
        <v>279239</v>
      </c>
      <c r="L24" s="200">
        <v>266707</v>
      </c>
    </row>
    <row r="25" spans="1:12" ht="12.75">
      <c r="A25" s="154"/>
      <c r="B25" s="194"/>
      <c r="C25" s="194" t="s">
        <v>83</v>
      </c>
      <c r="D25" s="201">
        <f aca="true" t="shared" si="11" ref="D25:K25">(D24/E24)*100-100</f>
        <v>7.252704989487711</v>
      </c>
      <c r="E25" s="201">
        <f t="shared" si="11"/>
        <v>6.889057588322828</v>
      </c>
      <c r="F25" s="201">
        <f t="shared" si="11"/>
        <v>7.210688072585796</v>
      </c>
      <c r="G25" s="201">
        <f t="shared" si="11"/>
        <v>6.853073962212022</v>
      </c>
      <c r="H25" s="201">
        <f t="shared" si="11"/>
        <v>5.414806406026102</v>
      </c>
      <c r="I25" s="201">
        <f t="shared" si="11"/>
        <v>3.9344375075245637</v>
      </c>
      <c r="J25" s="201">
        <f t="shared" si="11"/>
        <v>4.109741117823802</v>
      </c>
      <c r="K25" s="201">
        <f t="shared" si="11"/>
        <v>4.698789308117156</v>
      </c>
      <c r="L25" s="200"/>
    </row>
    <row r="26" spans="1:12" ht="12.75">
      <c r="A26" s="154"/>
      <c r="B26" s="194"/>
      <c r="C26" s="194"/>
      <c r="D26" s="201"/>
      <c r="E26" s="201"/>
      <c r="F26" s="201"/>
      <c r="G26" s="201"/>
      <c r="H26" s="201"/>
      <c r="I26" s="201"/>
      <c r="J26" s="201"/>
      <c r="K26" s="201"/>
      <c r="L26" s="200"/>
    </row>
    <row r="27" spans="1:12" ht="12.75">
      <c r="A27" s="153" t="s">
        <v>91</v>
      </c>
      <c r="B27" s="149"/>
      <c r="C27" s="149"/>
      <c r="D27" s="157">
        <v>3122862</v>
      </c>
      <c r="E27" s="157">
        <f aca="true" t="shared" si="12" ref="E27:L27">+E6+E8+E18</f>
        <v>2864309</v>
      </c>
      <c r="F27" s="157">
        <f t="shared" si="12"/>
        <v>2612847</v>
      </c>
      <c r="G27" s="157">
        <f t="shared" si="12"/>
        <v>2388384</v>
      </c>
      <c r="H27" s="157">
        <f t="shared" si="12"/>
        <v>2222758</v>
      </c>
      <c r="I27" s="157">
        <f t="shared" si="12"/>
        <v>2048287</v>
      </c>
      <c r="J27" s="157">
        <f t="shared" si="12"/>
        <v>1972606</v>
      </c>
      <c r="K27" s="157">
        <f t="shared" si="12"/>
        <v>1864301</v>
      </c>
      <c r="L27" s="157">
        <f t="shared" si="12"/>
        <v>1786526</v>
      </c>
    </row>
    <row r="28" spans="1:12" ht="12.75">
      <c r="A28" s="153"/>
      <c r="B28" s="149"/>
      <c r="C28" s="149"/>
      <c r="D28" s="156">
        <f aca="true" t="shared" si="13" ref="D28:K28">(D27/E27)*100-100</f>
        <v>9.0267146456615</v>
      </c>
      <c r="E28" s="156">
        <f t="shared" si="13"/>
        <v>9.624061416531475</v>
      </c>
      <c r="F28" s="156">
        <f t="shared" si="13"/>
        <v>9.39811186140922</v>
      </c>
      <c r="G28" s="156">
        <f t="shared" si="13"/>
        <v>7.451373473855455</v>
      </c>
      <c r="H28" s="156">
        <f t="shared" si="13"/>
        <v>8.517898126580903</v>
      </c>
      <c r="I28" s="156">
        <f t="shared" si="13"/>
        <v>3.836599908952934</v>
      </c>
      <c r="J28" s="156">
        <f t="shared" si="13"/>
        <v>5.809415968773294</v>
      </c>
      <c r="K28" s="156">
        <f t="shared" si="13"/>
        <v>4.353421108900733</v>
      </c>
      <c r="L28" s="155"/>
    </row>
    <row r="29" spans="1:12" ht="12.75">
      <c r="A29" s="153"/>
      <c r="B29" s="149"/>
      <c r="C29" s="149"/>
      <c r="D29" s="156"/>
      <c r="E29" s="156"/>
      <c r="F29" s="156"/>
      <c r="G29" s="156"/>
      <c r="H29" s="156"/>
      <c r="I29" s="156"/>
      <c r="J29" s="156"/>
      <c r="K29" s="156"/>
      <c r="L29" s="155"/>
    </row>
    <row r="30" spans="1:12" ht="12.75">
      <c r="A30" s="163" t="s">
        <v>80</v>
      </c>
      <c r="B30" s="202"/>
      <c r="C30" s="202"/>
      <c r="D30" s="203"/>
      <c r="E30" s="203"/>
      <c r="F30" s="202"/>
      <c r="G30" s="150"/>
      <c r="H30" s="150"/>
      <c r="I30" s="150"/>
      <c r="J30" s="202"/>
      <c r="K30" s="202"/>
      <c r="L30" s="204"/>
    </row>
    <row r="31" spans="1:12" ht="12.75">
      <c r="A31" s="153">
        <v>1</v>
      </c>
      <c r="B31" s="149" t="s">
        <v>78</v>
      </c>
      <c r="C31" s="149"/>
      <c r="D31" s="149">
        <v>764082</v>
      </c>
      <c r="E31" s="149">
        <v>695423</v>
      </c>
      <c r="F31" s="149">
        <v>615845</v>
      </c>
      <c r="G31" s="149">
        <v>552422</v>
      </c>
      <c r="H31" s="149">
        <v>532342</v>
      </c>
      <c r="I31" s="149">
        <v>472060</v>
      </c>
      <c r="J31" s="149">
        <v>486617</v>
      </c>
      <c r="K31" s="149">
        <v>449565</v>
      </c>
      <c r="L31" s="155">
        <v>446515</v>
      </c>
    </row>
    <row r="32" spans="1:12" ht="12.75">
      <c r="A32" s="153"/>
      <c r="B32" s="149"/>
      <c r="C32" s="149"/>
      <c r="D32" s="156">
        <f aca="true" t="shared" si="14" ref="D32:K32">(D31/E31)*100-100</f>
        <v>9.872983781094376</v>
      </c>
      <c r="E32" s="156">
        <f t="shared" si="14"/>
        <v>12.921757909863672</v>
      </c>
      <c r="F32" s="156">
        <f t="shared" si="14"/>
        <v>11.480896850596096</v>
      </c>
      <c r="G32" s="156">
        <f t="shared" si="14"/>
        <v>3.7720112258660805</v>
      </c>
      <c r="H32" s="156">
        <f t="shared" si="14"/>
        <v>12.769986866076351</v>
      </c>
      <c r="I32" s="156">
        <f t="shared" si="14"/>
        <v>-2.9914696773848846</v>
      </c>
      <c r="J32" s="156">
        <f t="shared" si="14"/>
        <v>8.241744797748936</v>
      </c>
      <c r="K32" s="156">
        <f t="shared" si="14"/>
        <v>0.6830677580820463</v>
      </c>
      <c r="L32" s="155"/>
    </row>
    <row r="33" spans="1:12" ht="12.75">
      <c r="A33" s="153">
        <v>2</v>
      </c>
      <c r="B33" s="149" t="s">
        <v>82</v>
      </c>
      <c r="C33" s="149"/>
      <c r="D33" s="157">
        <f>+D35+D37+D39+D41</f>
        <v>1266090</v>
      </c>
      <c r="E33" s="157">
        <f>+E35+E37+E39+E41</f>
        <v>1109830</v>
      </c>
      <c r="F33" s="157">
        <f>+F35+F37+F39+F41</f>
        <v>942562</v>
      </c>
      <c r="G33" s="157">
        <f aca="true" t="shared" si="15" ref="G33:L33">+G35+G37+G39+G41</f>
        <v>811083</v>
      </c>
      <c r="H33" s="157">
        <f t="shared" si="15"/>
        <v>665912</v>
      </c>
      <c r="I33" s="157">
        <f t="shared" si="15"/>
        <v>598474</v>
      </c>
      <c r="J33" s="157">
        <f t="shared" si="15"/>
        <v>531532</v>
      </c>
      <c r="K33" s="157">
        <f t="shared" si="15"/>
        <v>504137</v>
      </c>
      <c r="L33" s="158">
        <f t="shared" si="15"/>
        <v>452240</v>
      </c>
    </row>
    <row r="34" spans="1:12" ht="12.75">
      <c r="A34" s="153"/>
      <c r="B34" s="149"/>
      <c r="C34" s="149"/>
      <c r="D34" s="156">
        <f aca="true" t="shared" si="16" ref="D34:K34">(D33/E33)*100-100</f>
        <v>14.079633817791915</v>
      </c>
      <c r="E34" s="156">
        <f t="shared" si="16"/>
        <v>17.746100521769392</v>
      </c>
      <c r="F34" s="156">
        <f t="shared" si="16"/>
        <v>16.210301535108</v>
      </c>
      <c r="G34" s="156">
        <f t="shared" si="16"/>
        <v>21.80032797126347</v>
      </c>
      <c r="H34" s="156">
        <f t="shared" si="16"/>
        <v>11.268325775221655</v>
      </c>
      <c r="I34" s="156">
        <f t="shared" si="16"/>
        <v>12.59416178141673</v>
      </c>
      <c r="J34" s="156">
        <f t="shared" si="16"/>
        <v>5.434038763272682</v>
      </c>
      <c r="K34" s="156">
        <f t="shared" si="16"/>
        <v>11.475543958959847</v>
      </c>
      <c r="L34" s="155"/>
    </row>
    <row r="35" spans="1:12" ht="12.75">
      <c r="A35" s="154"/>
      <c r="B35" s="194">
        <v>2.1</v>
      </c>
      <c r="C35" s="194" t="s">
        <v>79</v>
      </c>
      <c r="D35" s="194">
        <v>118712</v>
      </c>
      <c r="E35" s="194">
        <v>101816</v>
      </c>
      <c r="F35" s="194">
        <v>94153</v>
      </c>
      <c r="G35" s="194">
        <v>84776</v>
      </c>
      <c r="H35" s="194">
        <v>63882</v>
      </c>
      <c r="I35" s="194">
        <v>62742</v>
      </c>
      <c r="J35" s="194">
        <v>47871</v>
      </c>
      <c r="K35" s="194">
        <v>45706</v>
      </c>
      <c r="L35" s="200">
        <v>41594</v>
      </c>
    </row>
    <row r="36" spans="1:14" ht="12.75">
      <c r="A36" s="154"/>
      <c r="B36" s="194"/>
      <c r="C36" s="194"/>
      <c r="D36" s="201">
        <f aca="true" t="shared" si="17" ref="D36:K36">(D35/E35)*100-100</f>
        <v>16.594641313742443</v>
      </c>
      <c r="E36" s="201">
        <f t="shared" si="17"/>
        <v>8.13888033307488</v>
      </c>
      <c r="F36" s="201">
        <f t="shared" si="17"/>
        <v>11.060913466075291</v>
      </c>
      <c r="G36" s="201">
        <f t="shared" si="17"/>
        <v>32.707178861025</v>
      </c>
      <c r="H36" s="201">
        <f t="shared" si="17"/>
        <v>1.8169647126326822</v>
      </c>
      <c r="I36" s="201">
        <f t="shared" si="17"/>
        <v>31.064736479288086</v>
      </c>
      <c r="J36" s="201">
        <f t="shared" si="17"/>
        <v>4.736796044283025</v>
      </c>
      <c r="K36" s="201">
        <f t="shared" si="17"/>
        <v>9.886041255950389</v>
      </c>
      <c r="L36" s="200"/>
      <c r="N36" s="75"/>
    </row>
    <row r="37" spans="1:12" ht="12.75">
      <c r="A37" s="154"/>
      <c r="B37" s="194">
        <v>2.2</v>
      </c>
      <c r="C37" s="194" t="s">
        <v>60</v>
      </c>
      <c r="D37" s="194">
        <v>705103</v>
      </c>
      <c r="E37" s="194">
        <v>617954</v>
      </c>
      <c r="F37" s="194">
        <v>519387</v>
      </c>
      <c r="G37" s="194">
        <v>453603</v>
      </c>
      <c r="H37" s="194">
        <v>388549</v>
      </c>
      <c r="I37" s="194">
        <v>346029</v>
      </c>
      <c r="J37" s="194">
        <v>315314</v>
      </c>
      <c r="K37" s="194">
        <v>300392</v>
      </c>
      <c r="L37" s="200">
        <v>264113</v>
      </c>
    </row>
    <row r="38" spans="1:12" ht="12.75">
      <c r="A38" s="154"/>
      <c r="B38" s="194"/>
      <c r="C38" s="194"/>
      <c r="D38" s="201">
        <f aca="true" t="shared" si="18" ref="D38:K38">(D37/E37)*100-100</f>
        <v>14.102829660460173</v>
      </c>
      <c r="E38" s="201">
        <f t="shared" si="18"/>
        <v>18.977563935947558</v>
      </c>
      <c r="F38" s="201">
        <f t="shared" si="18"/>
        <v>14.502549586312256</v>
      </c>
      <c r="G38" s="201">
        <f t="shared" si="18"/>
        <v>16.742804639826645</v>
      </c>
      <c r="H38" s="201">
        <f t="shared" si="18"/>
        <v>12.287987423019459</v>
      </c>
      <c r="I38" s="201">
        <f t="shared" si="18"/>
        <v>9.741083491376855</v>
      </c>
      <c r="J38" s="201">
        <f t="shared" si="18"/>
        <v>4.967509121414679</v>
      </c>
      <c r="K38" s="201">
        <f t="shared" si="18"/>
        <v>13.736165959267439</v>
      </c>
      <c r="L38" s="200"/>
    </row>
    <row r="39" spans="1:12" ht="12.75">
      <c r="A39" s="154"/>
      <c r="B39" s="194">
        <v>2.3</v>
      </c>
      <c r="C39" s="194" t="s">
        <v>85</v>
      </c>
      <c r="D39" s="194">
        <v>75329</v>
      </c>
      <c r="E39" s="194">
        <v>70563</v>
      </c>
      <c r="F39" s="194">
        <v>64406</v>
      </c>
      <c r="G39" s="194">
        <v>59892</v>
      </c>
      <c r="H39" s="194">
        <v>56675</v>
      </c>
      <c r="I39" s="194">
        <v>54531</v>
      </c>
      <c r="J39" s="194">
        <v>47482</v>
      </c>
      <c r="K39" s="194">
        <v>46040</v>
      </c>
      <c r="L39" s="200">
        <v>44526</v>
      </c>
    </row>
    <row r="40" spans="1:12" ht="12.75">
      <c r="A40" s="154"/>
      <c r="B40" s="194"/>
      <c r="C40" s="194" t="s">
        <v>84</v>
      </c>
      <c r="D40" s="201">
        <f aca="true" t="shared" si="19" ref="D40:K40">(D39/E39)*100-100</f>
        <v>6.7542479769850985</v>
      </c>
      <c r="E40" s="201">
        <f t="shared" si="19"/>
        <v>9.55966835388007</v>
      </c>
      <c r="F40" s="201">
        <f t="shared" si="19"/>
        <v>7.53689975288853</v>
      </c>
      <c r="G40" s="201">
        <f t="shared" si="19"/>
        <v>5.676224084693445</v>
      </c>
      <c r="H40" s="201">
        <f t="shared" si="19"/>
        <v>3.9317085694375606</v>
      </c>
      <c r="I40" s="201">
        <f t="shared" si="19"/>
        <v>14.845625710795659</v>
      </c>
      <c r="J40" s="201">
        <f t="shared" si="19"/>
        <v>3.1320590790616905</v>
      </c>
      <c r="K40" s="201">
        <f t="shared" si="19"/>
        <v>3.4002605219422435</v>
      </c>
      <c r="L40" s="200"/>
    </row>
    <row r="41" spans="1:12" ht="12.75">
      <c r="A41" s="154"/>
      <c r="B41" s="194">
        <v>2.4</v>
      </c>
      <c r="C41" s="194" t="s">
        <v>70</v>
      </c>
      <c r="D41" s="194">
        <v>366946</v>
      </c>
      <c r="E41" s="194">
        <v>319497</v>
      </c>
      <c r="F41" s="194">
        <v>264616</v>
      </c>
      <c r="G41" s="194">
        <v>212812</v>
      </c>
      <c r="H41" s="194">
        <v>156806</v>
      </c>
      <c r="I41" s="194">
        <v>135172</v>
      </c>
      <c r="J41" s="194">
        <v>120865</v>
      </c>
      <c r="K41" s="194">
        <v>111999</v>
      </c>
      <c r="L41" s="200">
        <v>102007</v>
      </c>
    </row>
    <row r="42" spans="1:12" ht="12.75">
      <c r="A42" s="154"/>
      <c r="B42" s="194"/>
      <c r="C42" s="194"/>
      <c r="D42" s="201">
        <f aca="true" t="shared" si="20" ref="D42:K42">(D41/E41)*100-100</f>
        <v>14.85115666187788</v>
      </c>
      <c r="E42" s="201">
        <f t="shared" si="20"/>
        <v>20.739864558454514</v>
      </c>
      <c r="F42" s="201">
        <f t="shared" si="20"/>
        <v>24.34261225870722</v>
      </c>
      <c r="G42" s="201">
        <f t="shared" si="20"/>
        <v>35.71674553269645</v>
      </c>
      <c r="H42" s="201">
        <f t="shared" si="20"/>
        <v>16.004793892226203</v>
      </c>
      <c r="I42" s="201">
        <f t="shared" si="20"/>
        <v>11.837173706201142</v>
      </c>
      <c r="J42" s="201">
        <f t="shared" si="20"/>
        <v>7.916142108411677</v>
      </c>
      <c r="K42" s="201">
        <f t="shared" si="20"/>
        <v>9.7954061976139</v>
      </c>
      <c r="L42" s="200"/>
    </row>
    <row r="43" spans="1:12" ht="12.75">
      <c r="A43" s="153">
        <v>3</v>
      </c>
      <c r="B43" s="149" t="s">
        <v>83</v>
      </c>
      <c r="C43" s="149"/>
      <c r="D43" s="157">
        <f>+D45+D47+D49</f>
        <v>2273482</v>
      </c>
      <c r="E43" s="157">
        <f>+E45+E47+E49</f>
        <v>1984809</v>
      </c>
      <c r="F43" s="157">
        <f>+F45+F47+F49</f>
        <v>1717263</v>
      </c>
      <c r="G43" s="157">
        <f aca="true" t="shared" si="21" ref="G43:L43">+G45+G47+G49</f>
        <v>1514201</v>
      </c>
      <c r="H43" s="157">
        <f t="shared" si="21"/>
        <v>1339916</v>
      </c>
      <c r="I43" s="157">
        <f t="shared" si="21"/>
        <v>1190881</v>
      </c>
      <c r="J43" s="157">
        <f t="shared" si="21"/>
        <v>1079577</v>
      </c>
      <c r="K43" s="157">
        <f t="shared" si="21"/>
        <v>971315</v>
      </c>
      <c r="L43" s="158">
        <f t="shared" si="21"/>
        <v>887771</v>
      </c>
    </row>
    <row r="44" spans="1:12" ht="12.75">
      <c r="A44" s="153"/>
      <c r="B44" s="149"/>
      <c r="C44" s="149"/>
      <c r="D44" s="156">
        <f aca="true" t="shared" si="22" ref="D44:K44">(D43/E43)*100-100</f>
        <v>14.544119862414973</v>
      </c>
      <c r="E44" s="156">
        <f t="shared" si="22"/>
        <v>15.579791796597249</v>
      </c>
      <c r="F44" s="156">
        <f t="shared" si="22"/>
        <v>13.410504946172935</v>
      </c>
      <c r="G44" s="156">
        <f t="shared" si="22"/>
        <v>13.007158657706896</v>
      </c>
      <c r="H44" s="156">
        <f t="shared" si="22"/>
        <v>12.51468450668034</v>
      </c>
      <c r="I44" s="156">
        <f t="shared" si="22"/>
        <v>10.30996399515736</v>
      </c>
      <c r="J44" s="156">
        <f t="shared" si="22"/>
        <v>11.145920736321372</v>
      </c>
      <c r="K44" s="156">
        <f t="shared" si="22"/>
        <v>9.41053492398379</v>
      </c>
      <c r="L44" s="155"/>
    </row>
    <row r="45" spans="1:12" ht="12.75">
      <c r="A45" s="154"/>
      <c r="B45" s="194">
        <v>3.1</v>
      </c>
      <c r="C45" s="194" t="s">
        <v>87</v>
      </c>
      <c r="D45" s="194">
        <v>1085468</v>
      </c>
      <c r="E45" s="194">
        <f>630364+319104</f>
        <v>949468</v>
      </c>
      <c r="F45" s="194">
        <f>538542+277156</f>
        <v>815698</v>
      </c>
      <c r="G45" s="194">
        <f>461287+244786</f>
        <v>706073</v>
      </c>
      <c r="H45" s="194">
        <f>395310+209373</f>
        <v>604683</v>
      </c>
      <c r="I45" s="194">
        <f>347255+178713</f>
        <v>525968</v>
      </c>
      <c r="J45" s="194">
        <f>313105+163125</f>
        <v>476230</v>
      </c>
      <c r="K45" s="194">
        <f>280934+147921</f>
        <v>428855</v>
      </c>
      <c r="L45" s="200">
        <f>254143+133371</f>
        <v>387514</v>
      </c>
    </row>
    <row r="46" spans="1:12" ht="12.75">
      <c r="A46" s="154"/>
      <c r="B46" s="194"/>
      <c r="C46" s="194" t="s">
        <v>86</v>
      </c>
      <c r="D46" s="201">
        <f aca="true" t="shared" si="23" ref="D46:K46">(D45/E45)*100-100</f>
        <v>14.32381080773655</v>
      </c>
      <c r="E46" s="201">
        <f t="shared" si="23"/>
        <v>16.399451757880982</v>
      </c>
      <c r="F46" s="201">
        <f t="shared" si="23"/>
        <v>15.526015015444571</v>
      </c>
      <c r="G46" s="201">
        <f t="shared" si="23"/>
        <v>16.7674632824141</v>
      </c>
      <c r="H46" s="201">
        <f t="shared" si="23"/>
        <v>14.965739360569458</v>
      </c>
      <c r="I46" s="201">
        <f t="shared" si="23"/>
        <v>10.444113138609495</v>
      </c>
      <c r="J46" s="201">
        <f t="shared" si="23"/>
        <v>11.046857329400382</v>
      </c>
      <c r="K46" s="201">
        <f t="shared" si="23"/>
        <v>10.668259727390492</v>
      </c>
      <c r="L46" s="200"/>
    </row>
    <row r="47" spans="1:12" ht="12.75">
      <c r="A47" s="154"/>
      <c r="B47" s="194">
        <v>3.2</v>
      </c>
      <c r="C47" s="194" t="s">
        <v>89</v>
      </c>
      <c r="D47" s="194">
        <v>614066</v>
      </c>
      <c r="E47" s="194">
        <v>526755</v>
      </c>
      <c r="F47" s="194">
        <v>452593</v>
      </c>
      <c r="G47" s="194">
        <v>405081</v>
      </c>
      <c r="H47" s="194">
        <v>371452</v>
      </c>
      <c r="I47" s="194">
        <v>330685</v>
      </c>
      <c r="J47" s="194">
        <v>292862</v>
      </c>
      <c r="K47" s="194">
        <v>254772</v>
      </c>
      <c r="L47" s="200">
        <v>233550</v>
      </c>
    </row>
    <row r="48" spans="1:12" ht="12.75">
      <c r="A48" s="154"/>
      <c r="B48" s="194"/>
      <c r="C48" s="194" t="s">
        <v>88</v>
      </c>
      <c r="D48" s="201">
        <f aca="true" t="shared" si="24" ref="D48:K48">(D47/E47)*100-100</f>
        <v>16.575257947243017</v>
      </c>
      <c r="E48" s="201">
        <f t="shared" si="24"/>
        <v>16.386024529765166</v>
      </c>
      <c r="F48" s="201">
        <f t="shared" si="24"/>
        <v>11.729012222246922</v>
      </c>
      <c r="G48" s="201">
        <f t="shared" si="24"/>
        <v>9.053390478446758</v>
      </c>
      <c r="H48" s="201">
        <f t="shared" si="24"/>
        <v>12.328046328076553</v>
      </c>
      <c r="I48" s="201">
        <f t="shared" si="24"/>
        <v>12.91495653242825</v>
      </c>
      <c r="J48" s="201">
        <f t="shared" si="24"/>
        <v>14.950622517388098</v>
      </c>
      <c r="K48" s="201">
        <f t="shared" si="24"/>
        <v>9.086705202312146</v>
      </c>
      <c r="L48" s="200"/>
    </row>
    <row r="49" spans="1:12" ht="12.75">
      <c r="A49" s="154"/>
      <c r="B49" s="194">
        <v>3.4</v>
      </c>
      <c r="C49" s="194" t="s">
        <v>90</v>
      </c>
      <c r="D49" s="194">
        <v>573948</v>
      </c>
      <c r="E49" s="194">
        <v>508586</v>
      </c>
      <c r="F49" s="194">
        <v>448972</v>
      </c>
      <c r="G49" s="194">
        <v>403047</v>
      </c>
      <c r="H49" s="194">
        <v>363781</v>
      </c>
      <c r="I49" s="194">
        <v>334228</v>
      </c>
      <c r="J49" s="194">
        <v>310485</v>
      </c>
      <c r="K49" s="194">
        <v>287688</v>
      </c>
      <c r="L49" s="200">
        <v>266707</v>
      </c>
    </row>
    <row r="50" spans="1:12" ht="12.75">
      <c r="A50" s="154"/>
      <c r="B50" s="194"/>
      <c r="C50" s="194" t="s">
        <v>83</v>
      </c>
      <c r="D50" s="201">
        <f aca="true" t="shared" si="25" ref="D50:K50">(D49/E49)*100-100</f>
        <v>12.851710428521429</v>
      </c>
      <c r="E50" s="201">
        <f t="shared" si="25"/>
        <v>13.277888153381511</v>
      </c>
      <c r="F50" s="201">
        <f t="shared" si="25"/>
        <v>11.394452756130178</v>
      </c>
      <c r="G50" s="201">
        <f t="shared" si="25"/>
        <v>10.793856743480276</v>
      </c>
      <c r="H50" s="201">
        <f t="shared" si="25"/>
        <v>8.84216762210228</v>
      </c>
      <c r="I50" s="201">
        <f t="shared" si="25"/>
        <v>7.647068296375025</v>
      </c>
      <c r="J50" s="201">
        <f t="shared" si="25"/>
        <v>7.924209560357042</v>
      </c>
      <c r="K50" s="201">
        <f t="shared" si="25"/>
        <v>7.866685163868965</v>
      </c>
      <c r="L50" s="200"/>
    </row>
    <row r="51" spans="1:12" ht="12.75">
      <c r="A51" s="154"/>
      <c r="B51" s="194"/>
      <c r="C51" s="194"/>
      <c r="D51" s="201"/>
      <c r="E51" s="201"/>
      <c r="F51" s="201"/>
      <c r="G51" s="201"/>
      <c r="H51" s="201"/>
      <c r="I51" s="201"/>
      <c r="J51" s="201"/>
      <c r="K51" s="201"/>
      <c r="L51" s="200"/>
    </row>
    <row r="52" spans="1:12" ht="12.75">
      <c r="A52" s="153" t="s">
        <v>91</v>
      </c>
      <c r="B52" s="194"/>
      <c r="C52" s="194"/>
      <c r="D52" s="157">
        <f aca="true" t="shared" si="26" ref="D52:L52">+D31+D33+D43</f>
        <v>4303654</v>
      </c>
      <c r="E52" s="157">
        <f t="shared" si="26"/>
        <v>3790062</v>
      </c>
      <c r="F52" s="157">
        <f t="shared" si="26"/>
        <v>3275670</v>
      </c>
      <c r="G52" s="157">
        <f t="shared" si="26"/>
        <v>2877706</v>
      </c>
      <c r="H52" s="157">
        <f t="shared" si="26"/>
        <v>2538170</v>
      </c>
      <c r="I52" s="157">
        <f t="shared" si="26"/>
        <v>2261415</v>
      </c>
      <c r="J52" s="157">
        <f t="shared" si="26"/>
        <v>2097726</v>
      </c>
      <c r="K52" s="157">
        <f t="shared" si="26"/>
        <v>1925017</v>
      </c>
      <c r="L52" s="158">
        <f t="shared" si="26"/>
        <v>1786526</v>
      </c>
    </row>
    <row r="53" spans="1:12" ht="13.5" thickBot="1">
      <c r="A53" s="159"/>
      <c r="B53" s="160"/>
      <c r="C53" s="160"/>
      <c r="D53" s="161">
        <f aca="true" t="shared" si="27" ref="D53:K53">(D52/E52)*100-100</f>
        <v>13.551018426611478</v>
      </c>
      <c r="E53" s="161">
        <f t="shared" si="27"/>
        <v>15.703413347498383</v>
      </c>
      <c r="F53" s="161">
        <f t="shared" si="27"/>
        <v>13.82920979419022</v>
      </c>
      <c r="G53" s="161">
        <f t="shared" si="27"/>
        <v>13.377196956862619</v>
      </c>
      <c r="H53" s="161">
        <f t="shared" si="27"/>
        <v>12.238134088612654</v>
      </c>
      <c r="I53" s="161">
        <f t="shared" si="27"/>
        <v>7.803163997585955</v>
      </c>
      <c r="J53" s="161">
        <f t="shared" si="27"/>
        <v>8.971816872266587</v>
      </c>
      <c r="K53" s="161">
        <f t="shared" si="27"/>
        <v>7.7519722634879145</v>
      </c>
      <c r="L53" s="237"/>
    </row>
    <row r="54" spans="1:12" ht="12.75">
      <c r="A54" s="152"/>
      <c r="B54" s="152"/>
      <c r="C54" s="152"/>
      <c r="D54" s="152"/>
      <c r="E54" s="152"/>
      <c r="G54" s="151"/>
      <c r="L54" s="149"/>
    </row>
    <row r="55" spans="1:16" ht="12.75">
      <c r="A55" s="103" t="s">
        <v>71</v>
      </c>
      <c r="B55" s="152"/>
      <c r="C55" s="152"/>
      <c r="D55" s="152"/>
      <c r="E55" s="152"/>
      <c r="F55" s="75"/>
      <c r="G55" s="151"/>
      <c r="H55" s="75"/>
      <c r="I55" s="75"/>
      <c r="J55" s="75"/>
      <c r="K55" s="75"/>
      <c r="L55" s="75"/>
      <c r="M55" s="75"/>
      <c r="N55" s="75"/>
      <c r="O55" s="75"/>
      <c r="P55" s="75"/>
    </row>
    <row r="56" spans="1:7" ht="15">
      <c r="A56" s="131" t="s">
        <v>72</v>
      </c>
      <c r="C56" s="23"/>
      <c r="D56" s="23"/>
      <c r="E56" s="23"/>
      <c r="G56" s="23"/>
    </row>
    <row r="57" spans="1:6" ht="12.75">
      <c r="A57" s="132" t="s">
        <v>116</v>
      </c>
      <c r="C57" s="23"/>
      <c r="D57" s="23"/>
      <c r="E57" s="23"/>
      <c r="F57" s="23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3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28125" style="0" customWidth="1"/>
    <col min="4" max="4" width="10.421875" style="0" customWidth="1"/>
    <col min="5" max="8" width="9.28125" style="0" bestFit="1" customWidth="1"/>
    <col min="9" max="9" width="9.8515625" style="0" bestFit="1" customWidth="1"/>
    <col min="10" max="13" width="9.28125" style="0" bestFit="1" customWidth="1"/>
    <col min="14" max="14" width="9.8515625" style="0" bestFit="1" customWidth="1"/>
    <col min="15" max="18" width="9.28125" style="0" bestFit="1" customWidth="1"/>
  </cols>
  <sheetData>
    <row r="1" spans="1:49" ht="12.75">
      <c r="A1" s="136" t="s">
        <v>93</v>
      </c>
      <c r="B1" s="136"/>
      <c r="C1" s="136"/>
      <c r="D1" s="136"/>
      <c r="E1" s="2"/>
      <c r="F1" s="2"/>
      <c r="G1" s="2"/>
      <c r="H1" s="2"/>
      <c r="I1" s="136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5"/>
      <c r="W1" s="3"/>
      <c r="X1" s="6"/>
      <c r="Y1" s="7"/>
      <c r="Z1" s="7"/>
      <c r="AA1" s="7"/>
      <c r="AB1" s="7"/>
      <c r="AC1" s="7"/>
      <c r="AD1" s="8"/>
      <c r="AE1" s="8"/>
      <c r="AF1" s="8"/>
      <c r="AG1" s="8"/>
      <c r="AH1" s="8"/>
      <c r="AI1" s="8"/>
      <c r="AJ1" s="8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6" ht="12.75">
      <c r="A2" s="10"/>
      <c r="B2" s="311" t="s">
        <v>75</v>
      </c>
      <c r="C2" s="311"/>
      <c r="D2" s="12" t="s">
        <v>1</v>
      </c>
      <c r="E2" s="12"/>
      <c r="F2" s="11" t="s">
        <v>0</v>
      </c>
      <c r="G2" s="11"/>
      <c r="H2" s="11"/>
      <c r="I2" s="12" t="s">
        <v>1</v>
      </c>
      <c r="J2" s="12"/>
      <c r="K2" s="12" t="s">
        <v>2</v>
      </c>
      <c r="L2" s="12"/>
      <c r="M2" s="12"/>
      <c r="N2" s="12" t="s">
        <v>1</v>
      </c>
      <c r="O2" s="13"/>
      <c r="P2" s="14" t="s">
        <v>3</v>
      </c>
      <c r="Q2" s="13"/>
      <c r="R2" s="15"/>
      <c r="S2" s="16" t="s">
        <v>1</v>
      </c>
      <c r="T2" s="17"/>
      <c r="U2" s="18" t="s">
        <v>4</v>
      </c>
      <c r="V2" s="15"/>
      <c r="W2" s="15"/>
      <c r="X2" s="16" t="s">
        <v>1</v>
      </c>
      <c r="Y2" s="19"/>
      <c r="Z2" s="20" t="s">
        <v>5</v>
      </c>
      <c r="AA2" s="21"/>
      <c r="AB2" s="19"/>
      <c r="AC2" s="22" t="s">
        <v>1</v>
      </c>
      <c r="AD2" s="23"/>
      <c r="AE2" s="23" t="s">
        <v>6</v>
      </c>
      <c r="AH2" s="22" t="s">
        <v>1</v>
      </c>
      <c r="AJ2" t="s">
        <v>7</v>
      </c>
      <c r="AM2" s="22" t="s">
        <v>1</v>
      </c>
      <c r="AN2" s="11"/>
      <c r="AO2" t="s">
        <v>8</v>
      </c>
      <c r="AR2" s="22" t="s">
        <v>1</v>
      </c>
      <c r="AT2" t="s">
        <v>9</v>
      </c>
    </row>
    <row r="3" spans="1:48" ht="12.75">
      <c r="A3" s="1"/>
      <c r="B3" s="146" t="s">
        <v>12</v>
      </c>
      <c r="C3" s="147" t="s">
        <v>13</v>
      </c>
      <c r="D3" s="25" t="s">
        <v>14</v>
      </c>
      <c r="E3" s="26" t="s">
        <v>15</v>
      </c>
      <c r="F3" s="24" t="s">
        <v>11</v>
      </c>
      <c r="G3" s="24" t="s">
        <v>12</v>
      </c>
      <c r="H3" s="24" t="s">
        <v>13</v>
      </c>
      <c r="I3" s="25" t="s">
        <v>14</v>
      </c>
      <c r="J3" s="26" t="s">
        <v>15</v>
      </c>
      <c r="K3" s="26" t="s">
        <v>11</v>
      </c>
      <c r="L3" s="26" t="s">
        <v>12</v>
      </c>
      <c r="M3" s="26" t="s">
        <v>13</v>
      </c>
      <c r="N3" s="25" t="s">
        <v>16</v>
      </c>
      <c r="O3" s="26" t="s">
        <v>10</v>
      </c>
      <c r="P3" s="26" t="s">
        <v>11</v>
      </c>
      <c r="Q3" s="27" t="s">
        <v>12</v>
      </c>
      <c r="R3" s="27" t="s">
        <v>13</v>
      </c>
      <c r="S3" s="25" t="s">
        <v>16</v>
      </c>
      <c r="T3" s="27" t="s">
        <v>10</v>
      </c>
      <c r="U3" s="27" t="s">
        <v>11</v>
      </c>
      <c r="V3" s="27" t="s">
        <v>12</v>
      </c>
      <c r="W3" s="27" t="s">
        <v>13</v>
      </c>
      <c r="X3" s="25" t="s">
        <v>16</v>
      </c>
      <c r="Y3" s="27" t="s">
        <v>10</v>
      </c>
      <c r="Z3" s="27" t="s">
        <v>11</v>
      </c>
      <c r="AA3" s="27" t="s">
        <v>12</v>
      </c>
      <c r="AB3" s="27" t="s">
        <v>13</v>
      </c>
      <c r="AC3" s="24" t="s">
        <v>16</v>
      </c>
      <c r="AD3" s="28" t="s">
        <v>15</v>
      </c>
      <c r="AE3" s="28" t="s">
        <v>11</v>
      </c>
      <c r="AF3" s="27" t="s">
        <v>12</v>
      </c>
      <c r="AG3" s="27" t="s">
        <v>13</v>
      </c>
      <c r="AH3" s="24" t="s">
        <v>16</v>
      </c>
      <c r="AI3" s="26" t="s">
        <v>10</v>
      </c>
      <c r="AJ3" s="26" t="s">
        <v>11</v>
      </c>
      <c r="AK3" s="27" t="s">
        <v>12</v>
      </c>
      <c r="AL3" s="27" t="s">
        <v>13</v>
      </c>
      <c r="AM3" s="24" t="s">
        <v>16</v>
      </c>
      <c r="AN3" s="26" t="s">
        <v>10</v>
      </c>
      <c r="AO3" s="26" t="s">
        <v>11</v>
      </c>
      <c r="AP3" s="27" t="s">
        <v>12</v>
      </c>
      <c r="AQ3" s="27" t="s">
        <v>13</v>
      </c>
      <c r="AR3" s="24" t="s">
        <v>16</v>
      </c>
      <c r="AS3" s="27" t="s">
        <v>10</v>
      </c>
      <c r="AT3" s="27" t="s">
        <v>11</v>
      </c>
      <c r="AU3" s="27" t="s">
        <v>12</v>
      </c>
      <c r="AV3" s="27" t="s">
        <v>13</v>
      </c>
    </row>
    <row r="4" spans="1:48" ht="12.75">
      <c r="A4" s="29" t="s">
        <v>17</v>
      </c>
      <c r="B4" s="148">
        <v>2</v>
      </c>
      <c r="C4" s="148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1">
        <v>20</v>
      </c>
      <c r="U4" s="32">
        <v>21</v>
      </c>
      <c r="V4" s="32">
        <v>22</v>
      </c>
      <c r="W4" s="30">
        <v>23</v>
      </c>
      <c r="X4" s="30">
        <v>24</v>
      </c>
      <c r="Y4" s="30">
        <v>25</v>
      </c>
      <c r="Z4" s="30">
        <v>26</v>
      </c>
      <c r="AA4" s="30">
        <v>27</v>
      </c>
      <c r="AB4" s="30">
        <v>28</v>
      </c>
      <c r="AC4" s="30">
        <v>29</v>
      </c>
      <c r="AD4" s="30">
        <v>30</v>
      </c>
      <c r="AE4" s="30">
        <v>31</v>
      </c>
      <c r="AF4" s="30">
        <v>32</v>
      </c>
      <c r="AG4" s="30">
        <v>33</v>
      </c>
      <c r="AH4" s="30">
        <v>34</v>
      </c>
      <c r="AI4" s="30">
        <v>35</v>
      </c>
      <c r="AJ4" s="33">
        <v>36</v>
      </c>
      <c r="AK4" s="33">
        <v>37</v>
      </c>
      <c r="AL4" s="30">
        <v>38</v>
      </c>
      <c r="AM4" s="30">
        <v>39</v>
      </c>
      <c r="AN4" s="30">
        <v>40</v>
      </c>
      <c r="AO4" s="31">
        <v>41</v>
      </c>
      <c r="AP4" s="31">
        <v>43</v>
      </c>
      <c r="AQ4" s="31">
        <v>44</v>
      </c>
      <c r="AR4" s="31">
        <v>45</v>
      </c>
      <c r="AS4" s="31">
        <v>46</v>
      </c>
      <c r="AT4" s="31">
        <v>47</v>
      </c>
      <c r="AU4" s="31">
        <v>48</v>
      </c>
      <c r="AV4" s="31">
        <v>49</v>
      </c>
    </row>
    <row r="5" spans="1:48" ht="12.75">
      <c r="A5" s="137" t="s">
        <v>18</v>
      </c>
      <c r="B5" s="137"/>
      <c r="D5" s="137"/>
      <c r="E5" s="137"/>
      <c r="I5" s="34"/>
      <c r="J5" s="13"/>
      <c r="K5" s="13"/>
      <c r="L5" s="13"/>
      <c r="M5" s="13"/>
      <c r="N5" s="13"/>
      <c r="O5" s="13"/>
      <c r="P5" s="35"/>
      <c r="Q5" s="19"/>
      <c r="R5" s="15"/>
      <c r="S5" s="36"/>
      <c r="T5" s="18"/>
      <c r="U5" s="13"/>
      <c r="V5" s="19"/>
      <c r="W5" s="13"/>
      <c r="X5" s="19"/>
      <c r="Y5" s="19"/>
      <c r="Z5" s="13"/>
      <c r="AA5" s="19"/>
      <c r="AB5" s="19"/>
      <c r="AC5" s="37"/>
      <c r="AD5" s="37"/>
      <c r="AE5" s="37"/>
      <c r="AF5" s="19"/>
      <c r="AG5" s="19"/>
      <c r="AH5" s="19"/>
      <c r="AI5" s="19"/>
      <c r="AJ5" s="13"/>
      <c r="AK5" s="13"/>
      <c r="AL5" s="13"/>
      <c r="AM5" s="38"/>
      <c r="AN5" s="18"/>
      <c r="AO5" s="13"/>
      <c r="AP5" s="19"/>
      <c r="AQ5" s="19"/>
      <c r="AR5" s="19"/>
      <c r="AS5" s="13"/>
      <c r="AT5" s="13"/>
      <c r="AU5" s="13"/>
      <c r="AV5" s="19"/>
    </row>
    <row r="6" spans="1:48" ht="12.75">
      <c r="A6" s="140" t="s">
        <v>19</v>
      </c>
      <c r="B6" s="140"/>
      <c r="C6" s="9"/>
      <c r="D6" s="140"/>
      <c r="E6" s="140"/>
      <c r="F6" s="9"/>
      <c r="G6" s="9"/>
      <c r="H6" s="9"/>
      <c r="I6" s="3"/>
      <c r="J6" s="7"/>
      <c r="K6" s="7"/>
      <c r="L6" s="7"/>
      <c r="M6" s="7"/>
      <c r="N6" s="7"/>
      <c r="O6" s="7"/>
      <c r="P6" s="39"/>
      <c r="Q6" s="6"/>
      <c r="R6" s="40"/>
      <c r="S6" s="41"/>
      <c r="T6" s="26"/>
      <c r="U6" s="7"/>
      <c r="V6" s="6"/>
      <c r="W6" s="7"/>
      <c r="X6" s="6"/>
      <c r="Y6" s="6"/>
      <c r="Z6" s="7"/>
      <c r="AA6" s="6"/>
      <c r="AB6" s="6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24"/>
      <c r="AO6" s="9"/>
      <c r="AP6" s="9"/>
      <c r="AQ6" s="9"/>
      <c r="AR6" s="9"/>
      <c r="AS6" s="9"/>
      <c r="AT6" s="9"/>
      <c r="AU6" s="9"/>
      <c r="AV6" s="9"/>
    </row>
    <row r="7" spans="1:48" ht="12.75">
      <c r="A7" s="20" t="s">
        <v>20</v>
      </c>
      <c r="B7" s="18">
        <v>58110</v>
      </c>
      <c r="C7">
        <v>75068</v>
      </c>
      <c r="D7" s="13">
        <f>SUM(E7:H7)</f>
        <v>314179</v>
      </c>
      <c r="E7">
        <v>81668</v>
      </c>
      <c r="F7">
        <v>101915</v>
      </c>
      <c r="G7">
        <v>56984</v>
      </c>
      <c r="H7">
        <v>73612</v>
      </c>
      <c r="I7" s="13">
        <f>SUM(J7:M7)</f>
        <v>310613</v>
      </c>
      <c r="J7" s="18">
        <v>80224</v>
      </c>
      <c r="K7" s="18">
        <v>102458</v>
      </c>
      <c r="L7" s="18">
        <v>57001</v>
      </c>
      <c r="M7" s="18">
        <v>70930</v>
      </c>
      <c r="N7" s="13">
        <f>SUM(O7:R7)</f>
        <v>283394</v>
      </c>
      <c r="O7" s="13">
        <v>72670</v>
      </c>
      <c r="P7" s="13">
        <v>86681</v>
      </c>
      <c r="Q7" s="14">
        <v>53180</v>
      </c>
      <c r="R7" s="14">
        <v>70863</v>
      </c>
      <c r="S7" s="13">
        <v>305263</v>
      </c>
      <c r="T7" s="14">
        <v>79121</v>
      </c>
      <c r="U7" s="14">
        <v>98621</v>
      </c>
      <c r="V7" s="14">
        <v>55817</v>
      </c>
      <c r="W7" s="14">
        <v>71704</v>
      </c>
      <c r="X7" s="18">
        <v>286667</v>
      </c>
      <c r="Y7" s="14">
        <v>72110</v>
      </c>
      <c r="Z7" s="14">
        <v>92767</v>
      </c>
      <c r="AA7" s="14">
        <v>52406</v>
      </c>
      <c r="AB7" s="14">
        <v>69384</v>
      </c>
      <c r="AC7" s="42">
        <v>286983</v>
      </c>
      <c r="AD7" s="43">
        <v>75464</v>
      </c>
      <c r="AE7" s="43">
        <v>93363</v>
      </c>
      <c r="AF7" s="14">
        <v>49281</v>
      </c>
      <c r="AG7" s="14">
        <v>68875</v>
      </c>
      <c r="AH7" s="18">
        <v>286093</v>
      </c>
      <c r="AI7" s="14">
        <v>76990</v>
      </c>
      <c r="AJ7" s="14">
        <v>94101</v>
      </c>
      <c r="AK7" s="14">
        <v>48964</v>
      </c>
      <c r="AL7" s="14">
        <v>66038</v>
      </c>
      <c r="AM7" s="18">
        <v>269383</v>
      </c>
      <c r="AN7" s="18">
        <v>69740</v>
      </c>
      <c r="AO7" s="13">
        <v>88825</v>
      </c>
      <c r="AP7" s="13">
        <v>47091</v>
      </c>
      <c r="AQ7" s="13">
        <v>63727</v>
      </c>
      <c r="AR7" s="13">
        <f>+AS7+AT7+AU7+AV7</f>
        <v>276091</v>
      </c>
      <c r="AS7" s="13">
        <v>73702</v>
      </c>
      <c r="AT7" s="14">
        <v>91763</v>
      </c>
      <c r="AU7" s="14">
        <v>46470</v>
      </c>
      <c r="AV7" s="14">
        <v>64156</v>
      </c>
    </row>
    <row r="8" spans="1:48" ht="12.75">
      <c r="A8" s="20"/>
      <c r="B8" s="18"/>
      <c r="D8" s="44">
        <f>(D7/$D7)*100</f>
        <v>100</v>
      </c>
      <c r="E8" s="44">
        <f>(E7/$D7)*100</f>
        <v>25.99409890540106</v>
      </c>
      <c r="F8" s="44">
        <f>(F7/$D7)*100</f>
        <v>32.43851435009979</v>
      </c>
      <c r="G8" s="44">
        <f>(G7/$D7)*100</f>
        <v>18.137431209597075</v>
      </c>
      <c r="H8" s="44">
        <f>(H7/$D7)*100</f>
        <v>23.429955534902078</v>
      </c>
      <c r="I8" s="44">
        <f>(I7/$I7)*100</f>
        <v>100</v>
      </c>
      <c r="J8" s="44">
        <f>(J7/$I7)*100</f>
        <v>25.827637606925656</v>
      </c>
      <c r="K8" s="44">
        <f>(K7/$I7)*100</f>
        <v>32.98574109905252</v>
      </c>
      <c r="L8" s="44">
        <f>(L7/$I7)*100</f>
        <v>18.35113147228223</v>
      </c>
      <c r="M8" s="44">
        <f>(M7/$I7)*100</f>
        <v>22.835489821739593</v>
      </c>
      <c r="N8" s="44">
        <f>(N7/$N7)*100</f>
        <v>100</v>
      </c>
      <c r="O8" s="44">
        <f>(O7/$N7)*100</f>
        <v>25.64274472995194</v>
      </c>
      <c r="P8" s="44">
        <f>(P7/$N7)*100</f>
        <v>30.58674495578594</v>
      </c>
      <c r="Q8" s="44">
        <f>(Q7/$N7)*100</f>
        <v>18.76539376274727</v>
      </c>
      <c r="R8" s="44">
        <f>(R7/$N7)*100</f>
        <v>25.00511655151485</v>
      </c>
      <c r="S8" s="44">
        <v>100</v>
      </c>
      <c r="T8" s="44">
        <v>25.918961682221557</v>
      </c>
      <c r="U8" s="44">
        <v>32.30689602080828</v>
      </c>
      <c r="V8" s="44">
        <v>18.284888768045914</v>
      </c>
      <c r="W8" s="44">
        <v>23.48925352892424</v>
      </c>
      <c r="X8" s="44">
        <v>100</v>
      </c>
      <c r="Y8" s="44">
        <v>25.154621913230336</v>
      </c>
      <c r="Z8" s="44">
        <v>32.36054376680958</v>
      </c>
      <c r="AA8" s="44">
        <v>18.281141533556355</v>
      </c>
      <c r="AB8" s="44">
        <v>24.203692786403735</v>
      </c>
      <c r="AC8" s="45">
        <v>100</v>
      </c>
      <c r="AD8" s="45">
        <v>26.4</v>
      </c>
      <c r="AE8" s="45">
        <v>32.53258903837509</v>
      </c>
      <c r="AF8" s="44">
        <v>17.172097301930776</v>
      </c>
      <c r="AG8" s="44">
        <v>23.999679423519858</v>
      </c>
      <c r="AH8" s="44">
        <v>100</v>
      </c>
      <c r="AI8" s="44">
        <v>26.91082969523896</v>
      </c>
      <c r="AJ8" s="44">
        <v>32.89175198274687</v>
      </c>
      <c r="AK8" s="44">
        <v>17.114714446001823</v>
      </c>
      <c r="AL8" s="44">
        <v>23.082703876012346</v>
      </c>
      <c r="AM8" s="44">
        <v>100</v>
      </c>
      <c r="AN8" s="44">
        <v>25.888790309707737</v>
      </c>
      <c r="AO8" s="44">
        <v>32.97349869887855</v>
      </c>
      <c r="AP8" s="44">
        <v>17.481058567170162</v>
      </c>
      <c r="AQ8" s="44">
        <v>23.65665242424355</v>
      </c>
      <c r="AR8" s="44">
        <f aca="true" t="shared" si="0" ref="AR8:AR24">+AS8+AT8+AU8+AV8</f>
        <v>100.00000000000001</v>
      </c>
      <c r="AS8" s="44">
        <v>26.694821634895742</v>
      </c>
      <c r="AT8" s="44">
        <v>33.236505355118425</v>
      </c>
      <c r="AU8" s="44">
        <v>16.831407036085928</v>
      </c>
      <c r="AV8" s="44">
        <v>23.23726597389991</v>
      </c>
    </row>
    <row r="9" spans="1:48" ht="12.75">
      <c r="A9" s="20" t="s">
        <v>21</v>
      </c>
      <c r="B9" s="18">
        <v>7952</v>
      </c>
      <c r="C9">
        <v>8434</v>
      </c>
      <c r="D9" s="13">
        <f>SUM(E9:H9)</f>
        <v>34700</v>
      </c>
      <c r="E9">
        <v>9574</v>
      </c>
      <c r="F9">
        <v>8912</v>
      </c>
      <c r="G9">
        <v>8044</v>
      </c>
      <c r="H9">
        <v>8170</v>
      </c>
      <c r="I9" s="13">
        <f>SUM(J9:M9)</f>
        <v>33195</v>
      </c>
      <c r="J9" s="18">
        <v>9341</v>
      </c>
      <c r="K9" s="18">
        <v>8527</v>
      </c>
      <c r="L9" s="18">
        <v>7682</v>
      </c>
      <c r="M9" s="18">
        <v>7645</v>
      </c>
      <c r="N9" s="13">
        <f>SUM(O9:R9)</f>
        <v>31185</v>
      </c>
      <c r="O9" s="13">
        <v>8441</v>
      </c>
      <c r="P9" s="13">
        <v>8053</v>
      </c>
      <c r="Q9" s="14">
        <v>7377</v>
      </c>
      <c r="R9" s="14">
        <v>7314</v>
      </c>
      <c r="S9" s="13">
        <v>28545</v>
      </c>
      <c r="T9" s="14">
        <v>7870</v>
      </c>
      <c r="U9" s="14">
        <v>7470</v>
      </c>
      <c r="V9" s="14">
        <v>6681</v>
      </c>
      <c r="W9" s="14">
        <v>6524</v>
      </c>
      <c r="X9" s="18">
        <v>27919</v>
      </c>
      <c r="Y9" s="14">
        <v>7569</v>
      </c>
      <c r="Z9" s="14">
        <v>7124</v>
      </c>
      <c r="AA9" s="14">
        <v>6613</v>
      </c>
      <c r="AB9" s="14">
        <v>6613</v>
      </c>
      <c r="AC9" s="42">
        <v>27270</v>
      </c>
      <c r="AD9" s="43">
        <v>7570</v>
      </c>
      <c r="AE9" s="43">
        <v>6900</v>
      </c>
      <c r="AF9" s="14">
        <v>6441</v>
      </c>
      <c r="AG9" s="14">
        <v>6359</v>
      </c>
      <c r="AH9" s="18">
        <v>26391</v>
      </c>
      <c r="AI9" s="14">
        <v>7197</v>
      </c>
      <c r="AJ9" s="14">
        <v>6735</v>
      </c>
      <c r="AK9" s="14">
        <v>6156</v>
      </c>
      <c r="AL9" s="14">
        <v>6303</v>
      </c>
      <c r="AM9" s="18">
        <v>25666</v>
      </c>
      <c r="AN9" s="18">
        <v>7168</v>
      </c>
      <c r="AO9" s="13">
        <v>6597</v>
      </c>
      <c r="AP9" s="13">
        <v>5891</v>
      </c>
      <c r="AQ9" s="13">
        <v>6010</v>
      </c>
      <c r="AR9" s="13">
        <f t="shared" si="0"/>
        <v>23370</v>
      </c>
      <c r="AS9" s="13">
        <v>6597</v>
      </c>
      <c r="AT9" s="14">
        <v>5953</v>
      </c>
      <c r="AU9" s="14">
        <v>5334</v>
      </c>
      <c r="AV9" s="14">
        <v>5486</v>
      </c>
    </row>
    <row r="10" spans="1:48" ht="12.75">
      <c r="A10" s="20"/>
      <c r="B10" s="18"/>
      <c r="D10" s="44">
        <f>(D9/$D9)*100</f>
        <v>100</v>
      </c>
      <c r="E10" s="44">
        <f>(E9/$D9)*100</f>
        <v>27.59077809798271</v>
      </c>
      <c r="F10" s="44">
        <f>(F9/$D9)*100</f>
        <v>25.68299711815562</v>
      </c>
      <c r="G10" s="44">
        <f>(G9/$D9)*100</f>
        <v>23.181556195965417</v>
      </c>
      <c r="H10" s="44">
        <f>(H9/$D9)*100</f>
        <v>23.544668587896254</v>
      </c>
      <c r="I10" s="44">
        <f>(I9/$I9)*100</f>
        <v>100</v>
      </c>
      <c r="J10" s="44">
        <f>(J9/$I9)*100</f>
        <v>28.139780087362553</v>
      </c>
      <c r="K10" s="44">
        <f>(K9/$I9)*100</f>
        <v>25.68760355475222</v>
      </c>
      <c r="L10" s="44">
        <f>(L9/$I9)*100</f>
        <v>23.142039463774662</v>
      </c>
      <c r="M10" s="44">
        <f>(M9/$I9)*100</f>
        <v>23.030576894110556</v>
      </c>
      <c r="N10" s="44">
        <f>(N9/$N9)*100</f>
        <v>100</v>
      </c>
      <c r="O10" s="44">
        <f>(O9/$N9)*100</f>
        <v>27.067500400833733</v>
      </c>
      <c r="P10" s="44">
        <f>(P9/$N9)*100</f>
        <v>25.823312489979156</v>
      </c>
      <c r="Q10" s="44">
        <f>(Q9/$N9)*100</f>
        <v>23.655603655603656</v>
      </c>
      <c r="R10" s="44">
        <f>(R9/$N9)*100</f>
        <v>23.453583453583455</v>
      </c>
      <c r="S10" s="44">
        <v>100</v>
      </c>
      <c r="T10" s="44">
        <v>27.570502715011386</v>
      </c>
      <c r="U10" s="44">
        <v>26.169206516027327</v>
      </c>
      <c r="V10" s="44">
        <v>23.405149763531266</v>
      </c>
      <c r="W10" s="44">
        <v>22.855141005430024</v>
      </c>
      <c r="X10" s="44">
        <v>100</v>
      </c>
      <c r="Y10" s="44">
        <v>27.110569862817435</v>
      </c>
      <c r="Z10" s="44">
        <v>25.516673233281995</v>
      </c>
      <c r="AA10" s="44">
        <v>23.686378451950286</v>
      </c>
      <c r="AB10" s="44">
        <v>23.686378451950286</v>
      </c>
      <c r="AC10" s="45">
        <v>100</v>
      </c>
      <c r="AD10" s="45">
        <v>27.1</v>
      </c>
      <c r="AE10" s="45">
        <v>24.7</v>
      </c>
      <c r="AF10" s="44">
        <v>23.1</v>
      </c>
      <c r="AG10" s="44">
        <v>22.8</v>
      </c>
      <c r="AH10" s="44">
        <v>100</v>
      </c>
      <c r="AI10" s="44">
        <v>27.270660452426966</v>
      </c>
      <c r="AJ10" s="44">
        <v>25.52006365806525</v>
      </c>
      <c r="AK10" s="44">
        <v>23.326133909287257</v>
      </c>
      <c r="AL10" s="44">
        <v>23.88314198022053</v>
      </c>
      <c r="AM10" s="44">
        <v>100</v>
      </c>
      <c r="AN10" s="44">
        <v>27.927998129821553</v>
      </c>
      <c r="AO10" s="44">
        <v>25.703265019870646</v>
      </c>
      <c r="AP10" s="44">
        <v>22.95254422192784</v>
      </c>
      <c r="AQ10" s="44">
        <v>23.41619262837996</v>
      </c>
      <c r="AR10" s="44">
        <f t="shared" si="0"/>
        <v>100</v>
      </c>
      <c r="AS10" s="44">
        <v>28.22849807445443</v>
      </c>
      <c r="AT10" s="44">
        <v>25.472828412494653</v>
      </c>
      <c r="AU10" s="44">
        <v>22.824133504492938</v>
      </c>
      <c r="AV10" s="44">
        <v>23.47454000855798</v>
      </c>
    </row>
    <row r="11" spans="1:48" ht="12.75">
      <c r="A11" s="20" t="s">
        <v>22</v>
      </c>
      <c r="B11" s="18">
        <v>71045</v>
      </c>
      <c r="C11">
        <v>68409</v>
      </c>
      <c r="D11" s="13">
        <f>SUM(E11:H11)</f>
        <v>265713</v>
      </c>
      <c r="E11">
        <v>71205</v>
      </c>
      <c r="F11">
        <v>68005</v>
      </c>
      <c r="G11">
        <v>65045</v>
      </c>
      <c r="H11">
        <v>61458</v>
      </c>
      <c r="I11" s="13">
        <f>SUM(J11:M11)</f>
        <v>243400</v>
      </c>
      <c r="J11" s="18">
        <v>65539</v>
      </c>
      <c r="K11" s="18">
        <v>61546</v>
      </c>
      <c r="L11" s="18">
        <v>59333</v>
      </c>
      <c r="M11" s="18">
        <v>56982</v>
      </c>
      <c r="N11" s="13">
        <f>SUM(O11:R11)</f>
        <v>227644</v>
      </c>
      <c r="O11" s="13">
        <v>60904</v>
      </c>
      <c r="P11" s="13">
        <v>57542</v>
      </c>
      <c r="Q11" s="14">
        <v>55509</v>
      </c>
      <c r="R11" s="14">
        <v>53689</v>
      </c>
      <c r="S11" s="13">
        <v>213681</v>
      </c>
      <c r="T11" s="14">
        <v>56604</v>
      </c>
      <c r="U11" s="14">
        <v>53704</v>
      </c>
      <c r="V11" s="14">
        <v>51889</v>
      </c>
      <c r="W11" s="14">
        <v>51484</v>
      </c>
      <c r="X11" s="18">
        <v>206190</v>
      </c>
      <c r="Y11" s="14">
        <v>54272</v>
      </c>
      <c r="Z11" s="14">
        <v>51800</v>
      </c>
      <c r="AA11" s="14">
        <v>50211</v>
      </c>
      <c r="AB11" s="14">
        <v>49907</v>
      </c>
      <c r="AC11" s="42">
        <v>191989</v>
      </c>
      <c r="AD11" s="43">
        <v>51494</v>
      </c>
      <c r="AE11" s="43">
        <v>48003</v>
      </c>
      <c r="AF11" s="14">
        <v>46565</v>
      </c>
      <c r="AG11" s="14">
        <v>45862</v>
      </c>
      <c r="AH11" s="18">
        <v>184579</v>
      </c>
      <c r="AI11" s="14">
        <v>49137</v>
      </c>
      <c r="AJ11" s="14">
        <v>46057</v>
      </c>
      <c r="AK11" s="14">
        <v>44884</v>
      </c>
      <c r="AL11" s="14">
        <v>44501</v>
      </c>
      <c r="AM11" s="18">
        <v>179688</v>
      </c>
      <c r="AN11" s="18">
        <v>47670</v>
      </c>
      <c r="AO11" s="13">
        <v>45334</v>
      </c>
      <c r="AP11" s="13">
        <v>43543</v>
      </c>
      <c r="AQ11" s="13">
        <v>43141</v>
      </c>
      <c r="AR11" s="13">
        <f t="shared" si="0"/>
        <v>177011</v>
      </c>
      <c r="AS11" s="13">
        <v>47214</v>
      </c>
      <c r="AT11" s="14">
        <v>44040</v>
      </c>
      <c r="AU11" s="14">
        <v>42834</v>
      </c>
      <c r="AV11" s="14">
        <v>42923</v>
      </c>
    </row>
    <row r="12" spans="1:48" ht="12.75">
      <c r="A12" s="20"/>
      <c r="B12" s="18"/>
      <c r="D12" s="44">
        <f>(D11/$D11)*100</f>
        <v>100</v>
      </c>
      <c r="E12" s="44">
        <f>(E11/$D11)*100</f>
        <v>26.797710311501504</v>
      </c>
      <c r="F12" s="44">
        <f>(F11/$D11)*100</f>
        <v>25.593403408941228</v>
      </c>
      <c r="G12" s="44">
        <f>(G11/$D11)*100</f>
        <v>24.479419524072966</v>
      </c>
      <c r="H12" s="44">
        <f>(H11/$D11)*100</f>
        <v>23.1294667554843</v>
      </c>
      <c r="I12" s="44">
        <f>(I11/$I11)*100</f>
        <v>100</v>
      </c>
      <c r="J12" s="44">
        <f>(J11/$I11)*100</f>
        <v>26.926458504519307</v>
      </c>
      <c r="K12" s="44">
        <f>(K11/$I11)*100</f>
        <v>25.285949055053408</v>
      </c>
      <c r="L12" s="44">
        <f>(L11/$I11)*100</f>
        <v>24.376746096959735</v>
      </c>
      <c r="M12" s="44">
        <f>(M11/$I11)*100</f>
        <v>23.410846343467544</v>
      </c>
      <c r="N12" s="44">
        <f>(N11/$N11)*100</f>
        <v>100</v>
      </c>
      <c r="O12" s="44">
        <f>(O11/$N11)*100</f>
        <v>26.75405457644392</v>
      </c>
      <c r="P12" s="44">
        <f>(P11/$N11)*100</f>
        <v>25.277187187011297</v>
      </c>
      <c r="Q12" s="44">
        <f>(Q11/$N11)*100</f>
        <v>24.384126091616736</v>
      </c>
      <c r="R12" s="44">
        <f>(R11/$N11)*100</f>
        <v>23.584632144928044</v>
      </c>
      <c r="S12" s="44">
        <v>100</v>
      </c>
      <c r="T12" s="44">
        <v>26.489954652028025</v>
      </c>
      <c r="U12" s="44">
        <v>25.13279140400878</v>
      </c>
      <c r="V12" s="44">
        <v>24.283394405679495</v>
      </c>
      <c r="W12" s="44">
        <v>24.093859538283706</v>
      </c>
      <c r="X12" s="44">
        <v>100</v>
      </c>
      <c r="Y12" s="44">
        <v>26.321354090887045</v>
      </c>
      <c r="Z12" s="44">
        <v>25.122459867112855</v>
      </c>
      <c r="AA12" s="44">
        <v>24.351811436054124</v>
      </c>
      <c r="AB12" s="44">
        <v>24.204374605945972</v>
      </c>
      <c r="AC12" s="45">
        <v>100</v>
      </c>
      <c r="AD12" s="45">
        <v>25</v>
      </c>
      <c r="AE12" s="45">
        <v>23.3</v>
      </c>
      <c r="AF12" s="44">
        <v>22.6</v>
      </c>
      <c r="AG12" s="44">
        <v>22.3</v>
      </c>
      <c r="AH12" s="44">
        <v>100</v>
      </c>
      <c r="AI12" s="44">
        <v>26.621121579377938</v>
      </c>
      <c r="AJ12" s="44">
        <v>24.952459380536247</v>
      </c>
      <c r="AK12" s="44">
        <v>24.316959134029332</v>
      </c>
      <c r="AL12" s="44">
        <v>24.109459906056486</v>
      </c>
      <c r="AM12" s="44">
        <v>100</v>
      </c>
      <c r="AN12" s="44">
        <v>26.529317483638305</v>
      </c>
      <c r="AO12" s="44">
        <v>25.229286318507636</v>
      </c>
      <c r="AP12" s="44">
        <v>24.232558657228083</v>
      </c>
      <c r="AQ12" s="44">
        <v>24.008837540625976</v>
      </c>
      <c r="AR12" s="44">
        <f t="shared" si="0"/>
        <v>100</v>
      </c>
      <c r="AS12" s="44">
        <v>26.672918632175403</v>
      </c>
      <c r="AT12" s="44">
        <v>24.879809729338856</v>
      </c>
      <c r="AU12" s="44">
        <v>24.198496138658047</v>
      </c>
      <c r="AV12" s="44">
        <v>24.248775499827694</v>
      </c>
    </row>
    <row r="13" spans="1:48" ht="12.75">
      <c r="A13" s="20" t="s">
        <v>23</v>
      </c>
      <c r="B13" s="18">
        <v>8984</v>
      </c>
      <c r="C13">
        <v>9160</v>
      </c>
      <c r="D13" s="13">
        <f>SUM(E13:H13)</f>
        <v>34625</v>
      </c>
      <c r="E13">
        <v>8784</v>
      </c>
      <c r="F13">
        <v>8657</v>
      </c>
      <c r="G13">
        <v>8695</v>
      </c>
      <c r="H13">
        <v>8489</v>
      </c>
      <c r="I13" s="13">
        <f>SUM(J13:M13)</f>
        <v>32827</v>
      </c>
      <c r="J13" s="18">
        <v>8561</v>
      </c>
      <c r="K13" s="18">
        <v>8296</v>
      </c>
      <c r="L13" s="18">
        <v>7970</v>
      </c>
      <c r="M13" s="18">
        <v>8000</v>
      </c>
      <c r="N13" s="13">
        <f>SUM(O13:R13)</f>
        <v>31660</v>
      </c>
      <c r="O13" s="13">
        <v>7956</v>
      </c>
      <c r="P13" s="13">
        <v>8052</v>
      </c>
      <c r="Q13" s="14">
        <v>7883</v>
      </c>
      <c r="R13" s="14">
        <v>7769</v>
      </c>
      <c r="S13" s="13">
        <v>30693</v>
      </c>
      <c r="T13" s="14">
        <v>7831</v>
      </c>
      <c r="U13" s="14">
        <v>7729</v>
      </c>
      <c r="V13" s="14">
        <v>7637</v>
      </c>
      <c r="W13" s="14">
        <v>7496</v>
      </c>
      <c r="X13" s="18">
        <v>29632</v>
      </c>
      <c r="Y13" s="14">
        <v>7503</v>
      </c>
      <c r="Z13" s="14">
        <v>7523</v>
      </c>
      <c r="AA13" s="14">
        <v>7317</v>
      </c>
      <c r="AB13" s="14">
        <v>7289</v>
      </c>
      <c r="AC13" s="42">
        <v>28402</v>
      </c>
      <c r="AD13" s="43">
        <v>7343</v>
      </c>
      <c r="AE13" s="43">
        <v>7003</v>
      </c>
      <c r="AF13" s="14">
        <v>7131</v>
      </c>
      <c r="AG13" s="14">
        <v>6925</v>
      </c>
      <c r="AH13" s="18">
        <v>26987</v>
      </c>
      <c r="AI13" s="14">
        <v>7040</v>
      </c>
      <c r="AJ13" s="14">
        <v>6634</v>
      </c>
      <c r="AK13" s="14">
        <v>6581</v>
      </c>
      <c r="AL13" s="14">
        <v>6732</v>
      </c>
      <c r="AM13" s="18">
        <v>25223</v>
      </c>
      <c r="AN13" s="18">
        <v>6628</v>
      </c>
      <c r="AO13" s="13">
        <v>6248</v>
      </c>
      <c r="AP13" s="13">
        <v>6238</v>
      </c>
      <c r="AQ13" s="13">
        <v>6109</v>
      </c>
      <c r="AR13" s="13">
        <f t="shared" si="0"/>
        <v>23383</v>
      </c>
      <c r="AS13" s="13">
        <v>6066</v>
      </c>
      <c r="AT13" s="14">
        <v>5929</v>
      </c>
      <c r="AU13" s="14">
        <v>5674</v>
      </c>
      <c r="AV13" s="14">
        <v>5714</v>
      </c>
    </row>
    <row r="14" spans="1:48" ht="12.75">
      <c r="A14" s="20"/>
      <c r="B14" s="18"/>
      <c r="D14" s="44">
        <f>(D13/$D13)*100</f>
        <v>100</v>
      </c>
      <c r="E14" s="44">
        <f>(E13/$D13)*100</f>
        <v>25.36895306859206</v>
      </c>
      <c r="F14" s="44">
        <f>(F13/$D13)*100</f>
        <v>25.00216606498195</v>
      </c>
      <c r="G14" s="44">
        <f>(G13/$D13)*100</f>
        <v>25.111913357400724</v>
      </c>
      <c r="H14" s="44">
        <f>(H13/$D13)*100</f>
        <v>24.51696750902527</v>
      </c>
      <c r="I14" s="44">
        <f>(I13/$I13)*100</f>
        <v>100</v>
      </c>
      <c r="J14" s="44">
        <f>(J13/$I13)*100</f>
        <v>26.079142169555546</v>
      </c>
      <c r="K14" s="44">
        <f>(K13/$I13)*100</f>
        <v>25.271879854997408</v>
      </c>
      <c r="L14" s="44">
        <f>(L13/$I13)*100</f>
        <v>24.278794894446644</v>
      </c>
      <c r="M14" s="44">
        <f>(M13/$I13)*100</f>
        <v>24.370183081000395</v>
      </c>
      <c r="N14" s="44">
        <f>(N13/$N13)*100</f>
        <v>100</v>
      </c>
      <c r="O14" s="44">
        <f>(O13/$N13)*100</f>
        <v>25.129500947567905</v>
      </c>
      <c r="P14" s="44">
        <f>(P13/$N13)*100</f>
        <v>25.432722678458624</v>
      </c>
      <c r="Q14" s="44">
        <f>(Q13/$N13)*100</f>
        <v>24.898926089703096</v>
      </c>
      <c r="R14" s="44">
        <f>(R13/$N13)*100</f>
        <v>24.53885028427037</v>
      </c>
      <c r="S14" s="44">
        <v>100</v>
      </c>
      <c r="T14" s="44">
        <v>25.513960837976086</v>
      </c>
      <c r="U14" s="44">
        <v>25.181637506923405</v>
      </c>
      <c r="V14" s="44">
        <v>24.881894894601373</v>
      </c>
      <c r="W14" s="44">
        <v>24.422506760499136</v>
      </c>
      <c r="X14" s="44">
        <v>100</v>
      </c>
      <c r="Y14" s="44">
        <v>25.320599352051836</v>
      </c>
      <c r="Z14" s="44">
        <v>25.388093952483803</v>
      </c>
      <c r="AA14" s="44">
        <v>24.69289956803456</v>
      </c>
      <c r="AB14" s="44">
        <v>24.598407127429805</v>
      </c>
      <c r="AC14" s="45">
        <v>100</v>
      </c>
      <c r="AD14" s="45">
        <v>24.6</v>
      </c>
      <c r="AE14" s="45">
        <v>23.5</v>
      </c>
      <c r="AF14" s="44">
        <v>23.9</v>
      </c>
      <c r="AG14" s="44">
        <v>23.2</v>
      </c>
      <c r="AH14" s="44">
        <v>100</v>
      </c>
      <c r="AI14" s="44">
        <v>26.08663430540631</v>
      </c>
      <c r="AJ14" s="44">
        <v>24.582206247452476</v>
      </c>
      <c r="AK14" s="44">
        <v>24.385815392596434</v>
      </c>
      <c r="AL14" s="44">
        <v>24.94534405454478</v>
      </c>
      <c r="AM14" s="44">
        <v>100</v>
      </c>
      <c r="AN14" s="44">
        <v>26.277603774332952</v>
      </c>
      <c r="AO14" s="44">
        <v>24.77104230266027</v>
      </c>
      <c r="AP14" s="44">
        <v>24.731395948142566</v>
      </c>
      <c r="AQ14" s="44">
        <v>24.21995797486421</v>
      </c>
      <c r="AR14" s="44">
        <f t="shared" si="0"/>
        <v>100.00000000000001</v>
      </c>
      <c r="AS14" s="44">
        <v>25.941923619723735</v>
      </c>
      <c r="AT14" s="44">
        <v>25.35602788350511</v>
      </c>
      <c r="AU14" s="44">
        <v>24.265492024120086</v>
      </c>
      <c r="AV14" s="44">
        <v>24.436556472651073</v>
      </c>
    </row>
    <row r="15" spans="1:48" ht="12.75">
      <c r="A15" s="20" t="s">
        <v>24</v>
      </c>
      <c r="B15" s="18">
        <v>20388</v>
      </c>
      <c r="C15">
        <v>20383</v>
      </c>
      <c r="D15" s="13">
        <f>SUM(E15:H15)</f>
        <v>78723</v>
      </c>
      <c r="E15">
        <v>20694</v>
      </c>
      <c r="F15">
        <v>20143</v>
      </c>
      <c r="G15">
        <v>18990</v>
      </c>
      <c r="H15">
        <v>18896</v>
      </c>
      <c r="I15" s="13">
        <f>SUM(J15:M15)</f>
        <v>74819</v>
      </c>
      <c r="J15" s="18">
        <v>19879</v>
      </c>
      <c r="K15" s="18">
        <v>18787</v>
      </c>
      <c r="L15" s="18">
        <v>18161</v>
      </c>
      <c r="M15" s="18">
        <v>17992</v>
      </c>
      <c r="N15" s="13">
        <f>SUM(O15:R15)</f>
        <v>69913</v>
      </c>
      <c r="O15" s="13">
        <v>18655</v>
      </c>
      <c r="P15" s="13">
        <v>17639</v>
      </c>
      <c r="Q15" s="14">
        <v>16746</v>
      </c>
      <c r="R15" s="14">
        <v>16873</v>
      </c>
      <c r="S15" s="13">
        <v>64562</v>
      </c>
      <c r="T15" s="14">
        <v>17343</v>
      </c>
      <c r="U15" s="14">
        <v>16338</v>
      </c>
      <c r="V15" s="14">
        <v>15216</v>
      </c>
      <c r="W15" s="14">
        <v>15665</v>
      </c>
      <c r="X15" s="18">
        <v>62652</v>
      </c>
      <c r="Y15" s="14">
        <v>16051</v>
      </c>
      <c r="Z15" s="14">
        <v>15636</v>
      </c>
      <c r="AA15" s="14">
        <v>15166</v>
      </c>
      <c r="AB15" s="14">
        <v>15799</v>
      </c>
      <c r="AC15" s="42">
        <v>58741</v>
      </c>
      <c r="AD15" s="43">
        <v>16245</v>
      </c>
      <c r="AE15" s="43">
        <v>14616</v>
      </c>
      <c r="AF15" s="14">
        <v>13814</v>
      </c>
      <c r="AG15" s="14">
        <v>14066</v>
      </c>
      <c r="AH15" s="18">
        <v>54389</v>
      </c>
      <c r="AI15" s="14">
        <v>14710</v>
      </c>
      <c r="AJ15" s="14">
        <v>13609</v>
      </c>
      <c r="AK15" s="14">
        <v>12868</v>
      </c>
      <c r="AL15" s="14">
        <v>13202</v>
      </c>
      <c r="AM15" s="18">
        <v>51208</v>
      </c>
      <c r="AN15" s="18">
        <v>13936</v>
      </c>
      <c r="AO15" s="13">
        <v>13073</v>
      </c>
      <c r="AP15" s="13">
        <v>12062</v>
      </c>
      <c r="AQ15" s="13">
        <v>12137</v>
      </c>
      <c r="AR15" s="13">
        <f t="shared" si="0"/>
        <v>46453</v>
      </c>
      <c r="AS15" s="13">
        <v>12665</v>
      </c>
      <c r="AT15" s="14">
        <v>11490</v>
      </c>
      <c r="AU15" s="14">
        <v>11223</v>
      </c>
      <c r="AV15" s="14">
        <v>11075</v>
      </c>
    </row>
    <row r="16" spans="1:48" ht="12.75">
      <c r="A16" s="35"/>
      <c r="B16" s="144"/>
      <c r="D16" s="44">
        <f>(D15/$D15)*100</f>
        <v>100</v>
      </c>
      <c r="E16" s="44">
        <f>(E15/$D15)*100</f>
        <v>26.287107960824663</v>
      </c>
      <c r="F16" s="44">
        <f>(F15/$D15)*100</f>
        <v>25.587185447709054</v>
      </c>
      <c r="G16" s="44">
        <f>(G15/$D15)*100</f>
        <v>24.122556305018865</v>
      </c>
      <c r="H16" s="44">
        <f>(H15/$D15)*100</f>
        <v>24.003150286447415</v>
      </c>
      <c r="I16" s="44">
        <f>(I15/$I15)*100</f>
        <v>100</v>
      </c>
      <c r="J16" s="44">
        <f>(J15/$I15)*100</f>
        <v>26.56945428300298</v>
      </c>
      <c r="K16" s="44">
        <f>(K15/$I15)*100</f>
        <v>25.10993196915222</v>
      </c>
      <c r="L16" s="44">
        <f>(L15/$I15)*100</f>
        <v>24.27324610058942</v>
      </c>
      <c r="M16" s="44">
        <f>(M15/$I15)*100</f>
        <v>24.047367647255378</v>
      </c>
      <c r="N16" s="44">
        <f>(N15/$N15)*100</f>
        <v>100</v>
      </c>
      <c r="O16" s="44">
        <f>(O15/$N15)*100</f>
        <v>26.68316336017622</v>
      </c>
      <c r="P16" s="44">
        <f>(P15/$N15)*100</f>
        <v>25.229928625577504</v>
      </c>
      <c r="Q16" s="44">
        <f>(Q15/$N15)*100</f>
        <v>23.95262683621072</v>
      </c>
      <c r="R16" s="44">
        <f>(R15/$N15)*100</f>
        <v>24.134281178035558</v>
      </c>
      <c r="S16" s="44">
        <v>100</v>
      </c>
      <c r="T16" s="44">
        <v>26.862550726433504</v>
      </c>
      <c r="U16" s="44">
        <v>25.305907499767667</v>
      </c>
      <c r="V16" s="44">
        <v>23.568043121340725</v>
      </c>
      <c r="W16" s="44">
        <v>24.2634986524581</v>
      </c>
      <c r="X16" s="44">
        <v>100</v>
      </c>
      <c r="Y16" s="44">
        <v>25.619293877290428</v>
      </c>
      <c r="Z16" s="44">
        <v>24.95690480750814</v>
      </c>
      <c r="AA16" s="44">
        <v>24.206729234501694</v>
      </c>
      <c r="AB16" s="44">
        <v>25.217072080699737</v>
      </c>
      <c r="AC16" s="45">
        <v>100</v>
      </c>
      <c r="AD16" s="45">
        <v>25.9</v>
      </c>
      <c r="AE16" s="45">
        <v>23.3</v>
      </c>
      <c r="AF16" s="44">
        <v>22</v>
      </c>
      <c r="AG16" s="44">
        <v>22.4</v>
      </c>
      <c r="AH16" s="44">
        <v>100</v>
      </c>
      <c r="AI16" s="44">
        <v>27.04591001856993</v>
      </c>
      <c r="AJ16" s="44">
        <v>25.021603633087576</v>
      </c>
      <c r="AK16" s="44">
        <v>23.65919579326702</v>
      </c>
      <c r="AL16" s="44">
        <v>24.273290555075473</v>
      </c>
      <c r="AM16" s="44">
        <v>100</v>
      </c>
      <c r="AN16" s="44">
        <v>27.214497734728948</v>
      </c>
      <c r="AO16" s="44">
        <v>25.52921418528355</v>
      </c>
      <c r="AP16" s="44">
        <v>23.55491329479769</v>
      </c>
      <c r="AQ16" s="44">
        <v>23.701374785189813</v>
      </c>
      <c r="AR16" s="44">
        <f t="shared" si="0"/>
        <v>100</v>
      </c>
      <c r="AS16" s="44">
        <v>27.264116418745832</v>
      </c>
      <c r="AT16" s="44">
        <v>24.73467806169677</v>
      </c>
      <c r="AU16" s="44">
        <v>24.15990355843541</v>
      </c>
      <c r="AV16" s="44">
        <v>23.841301961121992</v>
      </c>
    </row>
    <row r="17" spans="1:48" ht="12.75">
      <c r="A17" s="20" t="s">
        <v>25</v>
      </c>
      <c r="B17" s="18">
        <v>105844</v>
      </c>
      <c r="C17">
        <v>102917</v>
      </c>
      <c r="D17" s="13">
        <f>SUM(E17:H17)</f>
        <v>407140</v>
      </c>
      <c r="E17">
        <v>114295</v>
      </c>
      <c r="F17">
        <v>106756</v>
      </c>
      <c r="G17">
        <v>94536</v>
      </c>
      <c r="H17">
        <v>91553</v>
      </c>
      <c r="I17" s="13">
        <f>SUM(J17:M17)</f>
        <v>365558</v>
      </c>
      <c r="J17" s="18">
        <v>102915</v>
      </c>
      <c r="K17" s="18">
        <v>96330</v>
      </c>
      <c r="L17" s="18">
        <v>84196</v>
      </c>
      <c r="M17" s="18">
        <v>82117</v>
      </c>
      <c r="N17" s="13">
        <f>SUM(O17:R17)</f>
        <v>326967</v>
      </c>
      <c r="O17" s="13">
        <v>89813</v>
      </c>
      <c r="P17" s="13">
        <v>84842</v>
      </c>
      <c r="Q17" s="14">
        <v>76288</v>
      </c>
      <c r="R17" s="14">
        <v>76024</v>
      </c>
      <c r="S17" s="13">
        <v>296905</v>
      </c>
      <c r="T17" s="14">
        <v>80849</v>
      </c>
      <c r="U17" s="14">
        <v>77580</v>
      </c>
      <c r="V17" s="14">
        <v>69035</v>
      </c>
      <c r="W17" s="14">
        <v>69441</v>
      </c>
      <c r="X17" s="18">
        <v>273257</v>
      </c>
      <c r="Y17" s="14">
        <v>73681</v>
      </c>
      <c r="Z17" s="14">
        <v>71667</v>
      </c>
      <c r="AA17" s="14">
        <v>63377</v>
      </c>
      <c r="AB17" s="14">
        <v>64532</v>
      </c>
      <c r="AC17" s="42">
        <v>255816</v>
      </c>
      <c r="AD17" s="43">
        <v>70206</v>
      </c>
      <c r="AE17" s="43">
        <v>67272</v>
      </c>
      <c r="AF17" s="14">
        <v>59203</v>
      </c>
      <c r="AG17" s="14">
        <v>59125</v>
      </c>
      <c r="AH17" s="18">
        <v>235757</v>
      </c>
      <c r="AI17" s="14">
        <v>64512</v>
      </c>
      <c r="AJ17" s="14">
        <v>61990</v>
      </c>
      <c r="AK17" s="14">
        <v>54669</v>
      </c>
      <c r="AL17" s="14">
        <v>54586</v>
      </c>
      <c r="AM17" s="18">
        <v>218628</v>
      </c>
      <c r="AN17" s="18">
        <v>60087</v>
      </c>
      <c r="AO17" s="13">
        <v>57952</v>
      </c>
      <c r="AP17" s="13">
        <v>49633</v>
      </c>
      <c r="AQ17" s="13">
        <v>50956</v>
      </c>
      <c r="AR17" s="13">
        <f t="shared" si="0"/>
        <v>202935</v>
      </c>
      <c r="AS17" s="13">
        <v>55816</v>
      </c>
      <c r="AT17" s="14">
        <v>53615</v>
      </c>
      <c r="AU17" s="14">
        <v>46035</v>
      </c>
      <c r="AV17" s="14">
        <v>47469</v>
      </c>
    </row>
    <row r="18" spans="1:48" ht="12.75">
      <c r="A18" s="20" t="s">
        <v>26</v>
      </c>
      <c r="B18" s="18"/>
      <c r="D18" s="44">
        <f>(D17/$D17)*100</f>
        <v>100</v>
      </c>
      <c r="E18" s="44">
        <f>(E17/$D17)*100</f>
        <v>28.07265314142555</v>
      </c>
      <c r="F18" s="44">
        <f>(F17/$D17)*100</f>
        <v>26.220955936532885</v>
      </c>
      <c r="G18" s="44">
        <f>(G17/$D17)*100</f>
        <v>23.219531365132386</v>
      </c>
      <c r="H18" s="44">
        <f>(H17/$D17)*100</f>
        <v>22.486859556909174</v>
      </c>
      <c r="I18" s="44">
        <f>(I17/$I17)*100</f>
        <v>100</v>
      </c>
      <c r="J18" s="44">
        <f>(J17/$I17)*100</f>
        <v>28.152851257529587</v>
      </c>
      <c r="K18" s="44">
        <f>(K17/$I17)*100</f>
        <v>26.35149552191444</v>
      </c>
      <c r="L18" s="44">
        <f>(L17/$I17)*100</f>
        <v>23.032186410911535</v>
      </c>
      <c r="M18" s="44">
        <f>(M17/$I17)*100</f>
        <v>22.463466809644434</v>
      </c>
      <c r="N18" s="44">
        <f>(N17/$N17)*100</f>
        <v>100</v>
      </c>
      <c r="O18" s="44">
        <f>(O17/$N17)*100</f>
        <v>27.46852128808106</v>
      </c>
      <c r="P18" s="44">
        <f>(P17/$N17)*100</f>
        <v>25.948184373346546</v>
      </c>
      <c r="Q18" s="44">
        <f>(Q17/$N17)*100</f>
        <v>23.33201821590558</v>
      </c>
      <c r="R18" s="44">
        <f>(R17/$N17)*100</f>
        <v>23.251276122666813</v>
      </c>
      <c r="S18" s="44">
        <v>100</v>
      </c>
      <c r="T18" s="44">
        <v>27.230595645071652</v>
      </c>
      <c r="U18" s="44">
        <v>26.129570064498747</v>
      </c>
      <c r="V18" s="44">
        <v>23.251545107020764</v>
      </c>
      <c r="W18" s="44">
        <v>23.388289183408833</v>
      </c>
      <c r="X18" s="44">
        <v>100</v>
      </c>
      <c r="Y18" s="44">
        <v>26.963993603091595</v>
      </c>
      <c r="Z18" s="44">
        <v>26.226958504265212</v>
      </c>
      <c r="AA18" s="44">
        <v>23.193184438093077</v>
      </c>
      <c r="AB18" s="44">
        <v>23.615863454550112</v>
      </c>
      <c r="AC18" s="45">
        <v>100</v>
      </c>
      <c r="AD18" s="45">
        <v>25.7</v>
      </c>
      <c r="AE18" s="45">
        <v>24.6</v>
      </c>
      <c r="AF18" s="44">
        <v>21.7</v>
      </c>
      <c r="AG18" s="44">
        <v>21.6</v>
      </c>
      <c r="AH18" s="44">
        <v>100</v>
      </c>
      <c r="AI18" s="44">
        <v>27.363768626170167</v>
      </c>
      <c r="AJ18" s="44">
        <v>26.29402308308979</v>
      </c>
      <c r="AK18" s="44">
        <v>23.188707016122535</v>
      </c>
      <c r="AL18" s="44">
        <v>23.153501274617508</v>
      </c>
      <c r="AM18" s="44">
        <v>100</v>
      </c>
      <c r="AN18" s="44">
        <v>27.483670893023763</v>
      </c>
      <c r="AO18" s="44">
        <v>26.507126260131365</v>
      </c>
      <c r="AP18" s="44">
        <v>22.70203267650987</v>
      </c>
      <c r="AQ18" s="44">
        <v>23.307170170335</v>
      </c>
      <c r="AR18" s="44">
        <f t="shared" si="0"/>
        <v>100</v>
      </c>
      <c r="AS18" s="44">
        <v>27.504373321506886</v>
      </c>
      <c r="AT18" s="44">
        <v>26.41978958779905</v>
      </c>
      <c r="AU18" s="44">
        <v>22.68460344445266</v>
      </c>
      <c r="AV18" s="44">
        <v>23.391233646241407</v>
      </c>
    </row>
    <row r="19" spans="1:48" ht="12.75">
      <c r="A19" s="20" t="s">
        <v>27</v>
      </c>
      <c r="B19" s="18">
        <v>52147</v>
      </c>
      <c r="C19">
        <v>51132</v>
      </c>
      <c r="D19" s="13">
        <f>SUM(E19:H19)</f>
        <v>196819</v>
      </c>
      <c r="E19">
        <v>51955</v>
      </c>
      <c r="F19">
        <v>50201</v>
      </c>
      <c r="G19">
        <v>47461</v>
      </c>
      <c r="H19">
        <v>47202</v>
      </c>
      <c r="I19" s="13">
        <f>SUM(J19:M19)</f>
        <v>183718</v>
      </c>
      <c r="J19" s="18">
        <v>48227</v>
      </c>
      <c r="K19" s="18">
        <v>46384</v>
      </c>
      <c r="L19" s="18">
        <v>44981</v>
      </c>
      <c r="M19" s="18">
        <v>44126</v>
      </c>
      <c r="N19" s="13">
        <f>SUM(O19:R19)</f>
        <v>171463</v>
      </c>
      <c r="O19" s="13">
        <v>44803</v>
      </c>
      <c r="P19" s="13">
        <v>43228</v>
      </c>
      <c r="Q19" s="14">
        <v>41963</v>
      </c>
      <c r="R19" s="14">
        <v>41469</v>
      </c>
      <c r="S19" s="13">
        <v>157733</v>
      </c>
      <c r="T19" s="14">
        <v>41730</v>
      </c>
      <c r="U19" s="14">
        <v>39837</v>
      </c>
      <c r="V19" s="14">
        <v>38273</v>
      </c>
      <c r="W19" s="14">
        <v>37893</v>
      </c>
      <c r="X19" s="18">
        <v>150907</v>
      </c>
      <c r="Y19" s="14">
        <v>40167</v>
      </c>
      <c r="Z19" s="14">
        <v>38000</v>
      </c>
      <c r="AA19" s="14">
        <v>36460</v>
      </c>
      <c r="AB19" s="14">
        <v>36280</v>
      </c>
      <c r="AC19" s="42">
        <v>145864</v>
      </c>
      <c r="AD19" s="43">
        <v>38825</v>
      </c>
      <c r="AE19" s="43">
        <v>37062</v>
      </c>
      <c r="AF19" s="14">
        <v>35288</v>
      </c>
      <c r="AG19" s="14">
        <v>34689</v>
      </c>
      <c r="AH19" s="18">
        <v>131891</v>
      </c>
      <c r="AI19" s="14">
        <v>35516</v>
      </c>
      <c r="AJ19" s="14">
        <v>33230</v>
      </c>
      <c r="AK19" s="14">
        <v>31773</v>
      </c>
      <c r="AL19" s="14">
        <v>31372</v>
      </c>
      <c r="AM19" s="18">
        <v>122784</v>
      </c>
      <c r="AN19" s="18">
        <v>32764</v>
      </c>
      <c r="AO19" s="13">
        <v>30531</v>
      </c>
      <c r="AP19" s="13">
        <v>29683</v>
      </c>
      <c r="AQ19" s="13">
        <v>29806</v>
      </c>
      <c r="AR19" s="13">
        <f t="shared" si="0"/>
        <v>109995</v>
      </c>
      <c r="AS19" s="13">
        <v>28928</v>
      </c>
      <c r="AT19" s="14">
        <v>27400</v>
      </c>
      <c r="AU19" s="14">
        <v>26988</v>
      </c>
      <c r="AV19" s="14">
        <v>26679</v>
      </c>
    </row>
    <row r="20" spans="1:48" ht="12.75">
      <c r="A20" s="20" t="s">
        <v>28</v>
      </c>
      <c r="B20" s="18"/>
      <c r="D20" s="44">
        <f>(D19/$D19)*100</f>
        <v>100</v>
      </c>
      <c r="E20" s="44">
        <f>(E19/$D19)*100</f>
        <v>26.397349849353972</v>
      </c>
      <c r="F20" s="44">
        <f>(F19/$D19)*100</f>
        <v>25.506175724904605</v>
      </c>
      <c r="G20" s="44">
        <f>(G19/$D19)*100</f>
        <v>24.114033706095448</v>
      </c>
      <c r="H20" s="44">
        <f>(H19/$D19)*100</f>
        <v>23.98244071964597</v>
      </c>
      <c r="I20" s="44">
        <f>(I19/$I19)*100</f>
        <v>100</v>
      </c>
      <c r="J20" s="44">
        <f>(J19/$I19)*100</f>
        <v>26.25055792029088</v>
      </c>
      <c r="K20" s="44">
        <f>(K19/$I19)*100</f>
        <v>25.247390021663634</v>
      </c>
      <c r="L20" s="44">
        <f>(L19/$I19)*100</f>
        <v>24.483719613755863</v>
      </c>
      <c r="M20" s="44">
        <f>(M19/$I19)*100</f>
        <v>24.018332444289616</v>
      </c>
      <c r="N20" s="44">
        <f>(N19/$N19)*100</f>
        <v>100</v>
      </c>
      <c r="O20" s="44">
        <f>(O19/$N19)*100</f>
        <v>26.12983559135207</v>
      </c>
      <c r="P20" s="44">
        <f>(P19/$N19)*100</f>
        <v>25.21127006992762</v>
      </c>
      <c r="Q20" s="44">
        <f>(Q19/$N19)*100</f>
        <v>24.47350157176767</v>
      </c>
      <c r="R20" s="44">
        <f>(R19/$N19)*100</f>
        <v>24.18539276695264</v>
      </c>
      <c r="S20" s="44">
        <v>100</v>
      </c>
      <c r="T20" s="44">
        <v>26.456099864961676</v>
      </c>
      <c r="U20" s="44">
        <v>25.25597053248211</v>
      </c>
      <c r="V20" s="44">
        <v>24.26442152244616</v>
      </c>
      <c r="W20" s="44">
        <v>24.02350808011006</v>
      </c>
      <c r="X20" s="44">
        <v>100</v>
      </c>
      <c r="Y20" s="44">
        <v>26.61705553751648</v>
      </c>
      <c r="Z20" s="44">
        <v>25.181071785934385</v>
      </c>
      <c r="AA20" s="44">
        <v>24.1605757188202</v>
      </c>
      <c r="AB20" s="44">
        <v>24.04129695772893</v>
      </c>
      <c r="AC20" s="45">
        <v>100</v>
      </c>
      <c r="AD20" s="45">
        <v>25.7</v>
      </c>
      <c r="AE20" s="45">
        <v>24.6</v>
      </c>
      <c r="AF20" s="44">
        <v>23.4</v>
      </c>
      <c r="AG20" s="44">
        <v>23</v>
      </c>
      <c r="AH20" s="44">
        <v>100</v>
      </c>
      <c r="AI20" s="44">
        <v>26.92829685118772</v>
      </c>
      <c r="AJ20" s="44">
        <v>25.195047425525622</v>
      </c>
      <c r="AK20" s="44">
        <v>24.090347332266795</v>
      </c>
      <c r="AL20" s="44">
        <v>23.78630839101986</v>
      </c>
      <c r="AM20" s="44">
        <v>100</v>
      </c>
      <c r="AN20" s="44">
        <v>26.684258535314047</v>
      </c>
      <c r="AO20" s="44">
        <v>24.86561767005473</v>
      </c>
      <c r="AP20" s="44">
        <v>24.174973937972375</v>
      </c>
      <c r="AQ20" s="44">
        <v>24.27514985665885</v>
      </c>
      <c r="AR20" s="44">
        <f t="shared" si="0"/>
        <v>100.00000000000001</v>
      </c>
      <c r="AS20" s="44">
        <v>26.299377244420203</v>
      </c>
      <c r="AT20" s="44">
        <v>24.910223191963272</v>
      </c>
      <c r="AU20" s="44">
        <v>24.53566071185054</v>
      </c>
      <c r="AV20" s="44">
        <v>24.25473885176599</v>
      </c>
    </row>
    <row r="21" spans="1:48" ht="12.75">
      <c r="A21" s="20" t="s">
        <v>29</v>
      </c>
      <c r="B21" s="18">
        <v>52408</v>
      </c>
      <c r="C21">
        <v>47030</v>
      </c>
      <c r="D21" s="13">
        <f>SUM(E21:H21)</f>
        <v>197509</v>
      </c>
      <c r="E21">
        <v>55870</v>
      </c>
      <c r="F21">
        <v>48190</v>
      </c>
      <c r="G21">
        <v>49112</v>
      </c>
      <c r="H21">
        <v>44337</v>
      </c>
      <c r="I21" s="13">
        <f>SUM(J21:M21)</f>
        <v>186419</v>
      </c>
      <c r="J21" s="18">
        <v>52133</v>
      </c>
      <c r="K21" s="18">
        <v>45642</v>
      </c>
      <c r="L21" s="18">
        <v>47673</v>
      </c>
      <c r="M21" s="18">
        <v>40971</v>
      </c>
      <c r="N21" s="13">
        <f>SUM(O21:R21)</f>
        <v>176141</v>
      </c>
      <c r="O21" s="13">
        <v>53682</v>
      </c>
      <c r="P21" s="46">
        <v>43395</v>
      </c>
      <c r="Q21" s="14">
        <v>41476</v>
      </c>
      <c r="R21" s="14">
        <v>37588</v>
      </c>
      <c r="S21" s="13">
        <v>170453</v>
      </c>
      <c r="T21" s="14">
        <v>52452</v>
      </c>
      <c r="U21" s="14">
        <v>42036</v>
      </c>
      <c r="V21" s="14">
        <v>39841</v>
      </c>
      <c r="W21" s="14">
        <v>36124</v>
      </c>
      <c r="X21" s="18">
        <v>161371</v>
      </c>
      <c r="Y21" s="14">
        <v>50778</v>
      </c>
      <c r="Z21" s="14">
        <v>38368</v>
      </c>
      <c r="AA21" s="14">
        <v>38398</v>
      </c>
      <c r="AB21" s="14">
        <v>33827</v>
      </c>
      <c r="AC21" s="42">
        <v>153379</v>
      </c>
      <c r="AD21" s="43">
        <v>49258</v>
      </c>
      <c r="AE21" s="43">
        <v>35368</v>
      </c>
      <c r="AF21" s="14">
        <v>35334</v>
      </c>
      <c r="AG21" s="14">
        <v>33419</v>
      </c>
      <c r="AH21" s="18">
        <v>136658</v>
      </c>
      <c r="AI21" s="14">
        <v>43983</v>
      </c>
      <c r="AJ21" s="14">
        <v>30537</v>
      </c>
      <c r="AK21" s="14">
        <v>32848</v>
      </c>
      <c r="AL21" s="14">
        <v>29290</v>
      </c>
      <c r="AM21" s="18">
        <v>123817</v>
      </c>
      <c r="AN21" s="18">
        <v>44431</v>
      </c>
      <c r="AO21" s="13">
        <v>27874</v>
      </c>
      <c r="AP21" s="46">
        <v>26357</v>
      </c>
      <c r="AQ21" s="13">
        <v>25155</v>
      </c>
      <c r="AR21" s="13">
        <f t="shared" si="0"/>
        <v>110843</v>
      </c>
      <c r="AS21" s="13">
        <v>37906</v>
      </c>
      <c r="AT21" s="14">
        <v>24928</v>
      </c>
      <c r="AU21" s="14">
        <v>23833</v>
      </c>
      <c r="AV21" s="14">
        <v>24176</v>
      </c>
    </row>
    <row r="22" spans="1:48" ht="12.75">
      <c r="A22" s="29" t="s">
        <v>30</v>
      </c>
      <c r="B22" s="26"/>
      <c r="C22" s="9"/>
      <c r="D22" s="47">
        <f>(D21/$D21)*100</f>
        <v>100</v>
      </c>
      <c r="E22" s="47">
        <f>(E21/$D21)*100</f>
        <v>28.287318552572287</v>
      </c>
      <c r="F22" s="47">
        <f>(F21/$D21)*100</f>
        <v>24.398888151932315</v>
      </c>
      <c r="G22" s="47">
        <f>(G21/$D21)*100</f>
        <v>24.865702322425815</v>
      </c>
      <c r="H22" s="47">
        <f>(H21/$D21)*100</f>
        <v>22.448090973069583</v>
      </c>
      <c r="I22" s="47">
        <f>(I21/$I21)*100</f>
        <v>100</v>
      </c>
      <c r="J22" s="47">
        <f>(J21/$I21)*100</f>
        <v>27.965497079160386</v>
      </c>
      <c r="K22" s="47">
        <f>(K21/$I21)*100</f>
        <v>24.48355586072235</v>
      </c>
      <c r="L22" s="47">
        <f>(L21/$I21)*100</f>
        <v>25.57303708312994</v>
      </c>
      <c r="M22" s="47">
        <f>(M21/$I21)*100</f>
        <v>21.977909976987327</v>
      </c>
      <c r="N22" s="47">
        <f>(N21/$N21)*100</f>
        <v>100</v>
      </c>
      <c r="O22" s="47">
        <f>(O21/$N21)*100</f>
        <v>30.476720354715823</v>
      </c>
      <c r="P22" s="47">
        <f>(P21/$N21)*100</f>
        <v>24.636512793727753</v>
      </c>
      <c r="Q22" s="47">
        <f>(Q21/$N21)*100</f>
        <v>23.547044697146035</v>
      </c>
      <c r="R22" s="47">
        <f>(R21/$N21)*100</f>
        <v>21.33972215441039</v>
      </c>
      <c r="S22" s="47">
        <v>100</v>
      </c>
      <c r="T22" s="47">
        <v>30.772119000545604</v>
      </c>
      <c r="U22" s="47">
        <v>24.66134359618194</v>
      </c>
      <c r="V22" s="47">
        <v>23.37359858729386</v>
      </c>
      <c r="W22" s="47">
        <v>21.1929388159786</v>
      </c>
      <c r="X22" s="47">
        <v>100</v>
      </c>
      <c r="Y22" s="47">
        <v>31.46662039647768</v>
      </c>
      <c r="Z22" s="47">
        <v>23.776267111190982</v>
      </c>
      <c r="AA22" s="47">
        <v>23.794857812122377</v>
      </c>
      <c r="AB22" s="47">
        <v>20.962254680208957</v>
      </c>
      <c r="AC22" s="48">
        <v>100</v>
      </c>
      <c r="AD22" s="48">
        <v>30.4</v>
      </c>
      <c r="AE22" s="48">
        <v>21.8</v>
      </c>
      <c r="AF22" s="47">
        <v>21.8</v>
      </c>
      <c r="AG22" s="47">
        <v>20.6</v>
      </c>
      <c r="AH22" s="47">
        <v>100</v>
      </c>
      <c r="AI22" s="47">
        <v>32.18472390932108</v>
      </c>
      <c r="AJ22" s="47">
        <v>22.345563377189773</v>
      </c>
      <c r="AK22" s="47">
        <v>24.03664622634606</v>
      </c>
      <c r="AL22" s="47">
        <v>21.433066487143087</v>
      </c>
      <c r="AM22" s="47">
        <v>100</v>
      </c>
      <c r="AN22" s="47">
        <v>35.88441005677734</v>
      </c>
      <c r="AO22" s="47">
        <v>22.512255990695945</v>
      </c>
      <c r="AP22" s="47">
        <v>21.287060742870526</v>
      </c>
      <c r="AQ22" s="47">
        <v>20.316273209656185</v>
      </c>
      <c r="AR22" s="47">
        <f t="shared" si="0"/>
        <v>100</v>
      </c>
      <c r="AS22" s="47">
        <v>34.197919579946415</v>
      </c>
      <c r="AT22" s="47">
        <v>22.48946708407387</v>
      </c>
      <c r="AU22" s="47">
        <v>21.50158332055249</v>
      </c>
      <c r="AV22" s="47">
        <v>21.811030015427228</v>
      </c>
    </row>
    <row r="23" spans="1:48" ht="12.75">
      <c r="A23" s="20" t="s">
        <v>31</v>
      </c>
      <c r="B23" s="18">
        <v>376878</v>
      </c>
      <c r="C23" s="80">
        <v>382533</v>
      </c>
      <c r="D23" s="13">
        <f>SUM(E23:H23)</f>
        <v>1529408</v>
      </c>
      <c r="E23">
        <v>414045</v>
      </c>
      <c r="F23">
        <v>412779</v>
      </c>
      <c r="G23">
        <v>348867</v>
      </c>
      <c r="H23">
        <v>353717</v>
      </c>
      <c r="I23" s="13">
        <f>SUM(J23:M23)</f>
        <v>1430549</v>
      </c>
      <c r="J23" s="18">
        <v>386819</v>
      </c>
      <c r="K23" s="18">
        <v>387969</v>
      </c>
      <c r="L23" s="18">
        <v>326997</v>
      </c>
      <c r="M23" s="18">
        <v>328764</v>
      </c>
      <c r="N23" s="13">
        <f>SUM(O23:R23)</f>
        <v>1318367</v>
      </c>
      <c r="O23" s="13">
        <v>356924</v>
      </c>
      <c r="P23" s="13">
        <v>349433</v>
      </c>
      <c r="Q23" s="14">
        <v>300422</v>
      </c>
      <c r="R23" s="14">
        <v>311588</v>
      </c>
      <c r="S23" s="13">
        <v>1267831</v>
      </c>
      <c r="T23" s="14">
        <v>343799</v>
      </c>
      <c r="U23" s="14">
        <v>343314</v>
      </c>
      <c r="V23" s="14">
        <v>284388</v>
      </c>
      <c r="W23" s="14">
        <v>296330</v>
      </c>
      <c r="X23" s="18">
        <v>1198592</v>
      </c>
      <c r="Y23" s="14">
        <v>322129</v>
      </c>
      <c r="Z23" s="14">
        <v>322885</v>
      </c>
      <c r="AA23" s="14">
        <v>269948</v>
      </c>
      <c r="AB23" s="14">
        <v>283630</v>
      </c>
      <c r="AC23" s="22">
        <v>1148441</v>
      </c>
      <c r="AD23" s="49">
        <v>316405</v>
      </c>
      <c r="AE23" s="49">
        <v>309586</v>
      </c>
      <c r="AF23" s="17">
        <v>253057</v>
      </c>
      <c r="AG23" s="17">
        <v>269320</v>
      </c>
      <c r="AH23" s="50">
        <v>1082746</v>
      </c>
      <c r="AI23" s="17">
        <v>299085</v>
      </c>
      <c r="AJ23" s="17">
        <v>292893</v>
      </c>
      <c r="AK23" s="17">
        <v>238745</v>
      </c>
      <c r="AL23" s="17">
        <v>252023</v>
      </c>
      <c r="AM23" s="50">
        <v>1016397</v>
      </c>
      <c r="AN23" s="50">
        <v>282424</v>
      </c>
      <c r="AO23" s="51">
        <v>276434</v>
      </c>
      <c r="AP23" s="51">
        <v>220498</v>
      </c>
      <c r="AQ23" s="51">
        <v>237041</v>
      </c>
      <c r="AR23" s="13">
        <f t="shared" si="0"/>
        <v>970081</v>
      </c>
      <c r="AS23" s="51">
        <v>268894</v>
      </c>
      <c r="AT23" s="17">
        <v>265118</v>
      </c>
      <c r="AU23" s="17">
        <v>208391</v>
      </c>
      <c r="AV23" s="17">
        <v>227678</v>
      </c>
    </row>
    <row r="24" spans="1:48" ht="12.75">
      <c r="A24" s="20"/>
      <c r="B24" s="20"/>
      <c r="C24" s="9"/>
      <c r="D24" s="44">
        <f>(D23/$D23)*100</f>
        <v>100</v>
      </c>
      <c r="E24" s="44">
        <f>(E23/$D23)*100</f>
        <v>27.072239716282375</v>
      </c>
      <c r="F24" s="44">
        <f>(F23/$D23)*100</f>
        <v>26.989462589446372</v>
      </c>
      <c r="G24" s="44">
        <f>(G23/$D23)*100</f>
        <v>22.810590764531113</v>
      </c>
      <c r="H24" s="44">
        <f>(H23/$D23)*100</f>
        <v>23.127706929740135</v>
      </c>
      <c r="I24" s="44">
        <f>(I23/$I23)*100</f>
        <v>100</v>
      </c>
      <c r="J24" s="44">
        <f>(J23/$I23)*100</f>
        <v>27.03989866827351</v>
      </c>
      <c r="K24" s="44">
        <f>(K23/$I23)*100</f>
        <v>27.12028738617132</v>
      </c>
      <c r="L24" s="44">
        <f>(L23/$I23)*100</f>
        <v>22.858147466462174</v>
      </c>
      <c r="M24" s="44">
        <f>(M23/$I23)*100</f>
        <v>22.98166647909299</v>
      </c>
      <c r="N24" s="44">
        <f>(N23/$N23)*100</f>
        <v>100</v>
      </c>
      <c r="O24" s="44">
        <f>(O23/$N23)*100</f>
        <v>27.07318978706233</v>
      </c>
      <c r="P24" s="44">
        <f>(P23/$N23)*100</f>
        <v>26.50498685115753</v>
      </c>
      <c r="Q24" s="44">
        <f>(Q23/$N23)*100</f>
        <v>22.787433241275</v>
      </c>
      <c r="R24" s="44">
        <f>(R23/$N23)*100</f>
        <v>23.634390120505138</v>
      </c>
      <c r="S24" s="47">
        <v>100</v>
      </c>
      <c r="T24" s="47">
        <v>27.117099992033637</v>
      </c>
      <c r="U24" s="47">
        <v>27.078845682113784</v>
      </c>
      <c r="V24" s="47">
        <v>22.43106533915009</v>
      </c>
      <c r="W24" s="47">
        <v>23.372988986702488</v>
      </c>
      <c r="X24" s="47">
        <v>100</v>
      </c>
      <c r="Y24" s="47">
        <v>26.875617391072193</v>
      </c>
      <c r="Z24" s="47">
        <v>26.93869139790688</v>
      </c>
      <c r="AA24" s="47">
        <v>22.522092588637335</v>
      </c>
      <c r="AB24" s="47">
        <v>23.663598622383596</v>
      </c>
      <c r="AC24" s="52">
        <v>100</v>
      </c>
      <c r="AD24" s="52">
        <v>26.4</v>
      </c>
      <c r="AE24" s="52">
        <v>25.8</v>
      </c>
      <c r="AF24" s="53">
        <v>21.1</v>
      </c>
      <c r="AG24" s="53">
        <v>22.5</v>
      </c>
      <c r="AH24" s="44">
        <v>100</v>
      </c>
      <c r="AI24" s="44">
        <v>27.62282197302045</v>
      </c>
      <c r="AJ24" s="44">
        <v>27.050942695701487</v>
      </c>
      <c r="AK24" s="44">
        <v>22.049954467622136</v>
      </c>
      <c r="AL24" s="44">
        <v>23.276280863655927</v>
      </c>
      <c r="AM24" s="44">
        <v>100</v>
      </c>
      <c r="AN24" s="44">
        <v>27.786780165624258</v>
      </c>
      <c r="AO24" s="44">
        <v>27.197443518625104</v>
      </c>
      <c r="AP24" s="44">
        <v>21.69408213522866</v>
      </c>
      <c r="AQ24" s="44">
        <v>23.32169418052198</v>
      </c>
      <c r="AR24" s="47">
        <f t="shared" si="0"/>
        <v>100</v>
      </c>
      <c r="AS24" s="44">
        <v>27.71871627214635</v>
      </c>
      <c r="AT24" s="44">
        <v>27.329470425665487</v>
      </c>
      <c r="AU24" s="44">
        <v>21.481814405188846</v>
      </c>
      <c r="AV24" s="44">
        <v>23.46999889699932</v>
      </c>
    </row>
    <row r="25" spans="1:48" ht="12.75">
      <c r="A25" s="141" t="s">
        <v>32</v>
      </c>
      <c r="B25" s="141"/>
      <c r="C25" s="54"/>
      <c r="D25" s="141"/>
      <c r="E25" s="141"/>
      <c r="F25" s="54"/>
      <c r="G25" s="54"/>
      <c r="H25" s="54"/>
      <c r="I25" s="55"/>
      <c r="J25" s="55"/>
      <c r="K25" s="55"/>
      <c r="L25" s="56"/>
      <c r="M25" s="56"/>
      <c r="N25" s="56"/>
      <c r="O25" s="56"/>
      <c r="P25" s="57"/>
      <c r="Q25" s="58"/>
      <c r="R25" s="56"/>
      <c r="S25" s="56"/>
      <c r="T25" s="59"/>
      <c r="U25" s="60"/>
      <c r="V25" s="60"/>
      <c r="W25" s="60"/>
      <c r="X25" s="56"/>
      <c r="Y25" s="60"/>
      <c r="Z25" s="60"/>
      <c r="AA25" s="60"/>
      <c r="AB25" s="60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</row>
    <row r="26" spans="1:44" ht="12.75">
      <c r="A26" s="61" t="s">
        <v>20</v>
      </c>
      <c r="B26" s="62">
        <f aca="true" t="shared" si="1" ref="B26:R26">(B7/G7)*100-100</f>
        <v>1.975993261266325</v>
      </c>
      <c r="C26" s="62">
        <f t="shared" si="1"/>
        <v>1.9779383796120271</v>
      </c>
      <c r="D26" s="62">
        <f t="shared" si="1"/>
        <v>1.1480523996097958</v>
      </c>
      <c r="E26" s="62">
        <f t="shared" si="1"/>
        <v>1.7999601116872839</v>
      </c>
      <c r="F26" s="62">
        <f t="shared" si="1"/>
        <v>-0.5299732573347171</v>
      </c>
      <c r="G26" s="62">
        <f t="shared" si="1"/>
        <v>-0.029824038174766088</v>
      </c>
      <c r="H26" s="62">
        <f t="shared" si="1"/>
        <v>3.7811927252220556</v>
      </c>
      <c r="I26" s="62">
        <f t="shared" si="1"/>
        <v>9.604649357431711</v>
      </c>
      <c r="J26" s="62">
        <f t="shared" si="1"/>
        <v>10.39493601210954</v>
      </c>
      <c r="K26" s="62">
        <f t="shared" si="1"/>
        <v>18.2012205673677</v>
      </c>
      <c r="L26" s="62">
        <f t="shared" si="1"/>
        <v>7.185031966904859</v>
      </c>
      <c r="M26" s="62">
        <f t="shared" si="1"/>
        <v>0.09454863610065445</v>
      </c>
      <c r="N26" s="62">
        <f t="shared" si="1"/>
        <v>-7.163986464130929</v>
      </c>
      <c r="O26" s="62">
        <f t="shared" si="1"/>
        <v>-8.153334765738549</v>
      </c>
      <c r="P26" s="62">
        <f t="shared" si="1"/>
        <v>-12.106954908183852</v>
      </c>
      <c r="Q26" s="62">
        <f t="shared" si="1"/>
        <v>-4.724367128294247</v>
      </c>
      <c r="R26" s="62">
        <f t="shared" si="1"/>
        <v>-1.1728773848041953</v>
      </c>
      <c r="S26" s="62">
        <v>6.486969201198603</v>
      </c>
      <c r="T26" s="63">
        <v>9.722645957564833</v>
      </c>
      <c r="U26" s="62">
        <v>6.310433667144566</v>
      </c>
      <c r="V26" s="62">
        <v>6.508796702667634</v>
      </c>
      <c r="W26" s="62">
        <v>3.343710365502133</v>
      </c>
      <c r="X26" s="62">
        <v>-0.11011105187415637</v>
      </c>
      <c r="Y26" s="62">
        <v>-4.4445033393406135</v>
      </c>
      <c r="Z26" s="62">
        <v>-0.6383685185780195</v>
      </c>
      <c r="AA26" s="62">
        <v>6.341186258395723</v>
      </c>
      <c r="AB26" s="62">
        <v>0.7390199637023613</v>
      </c>
      <c r="AC26" s="64">
        <v>0.3</v>
      </c>
      <c r="AD26" s="64">
        <v>-2</v>
      </c>
      <c r="AE26" s="64">
        <v>-0.8</v>
      </c>
      <c r="AF26" s="62">
        <v>0.6</v>
      </c>
      <c r="AG26" s="62">
        <v>4.3</v>
      </c>
      <c r="AH26" s="62">
        <v>6.203064038933414</v>
      </c>
      <c r="AI26" s="62">
        <v>10.395755663894466</v>
      </c>
      <c r="AJ26" s="62">
        <v>5.939769209119055</v>
      </c>
      <c r="AK26" s="62">
        <v>3.9774054490242294</v>
      </c>
      <c r="AL26" s="62">
        <v>3.6264063897563044</v>
      </c>
      <c r="AM26" s="62">
        <v>-2.4296337077268</v>
      </c>
      <c r="AN26" s="63">
        <v>-5.375702151909039</v>
      </c>
      <c r="AO26" s="62">
        <v>-3.2017261859355077</v>
      </c>
      <c r="AP26" s="62">
        <v>1.3363460296965783</v>
      </c>
      <c r="AQ26" s="62">
        <v>-0.6686825861961468</v>
      </c>
      <c r="AR26" s="62"/>
    </row>
    <row r="27" spans="1:44" ht="12.75">
      <c r="A27" s="61" t="s">
        <v>21</v>
      </c>
      <c r="B27" s="62">
        <f aca="true" t="shared" si="2" ref="B27:R27">(B9/G9)*100-100</f>
        <v>-1.1437095972153202</v>
      </c>
      <c r="C27" s="62">
        <f t="shared" si="2"/>
        <v>3.2313341493268126</v>
      </c>
      <c r="D27" s="62">
        <f t="shared" si="2"/>
        <v>4.5338153336345925</v>
      </c>
      <c r="E27" s="62">
        <f t="shared" si="2"/>
        <v>2.4943796167433874</v>
      </c>
      <c r="F27" s="62">
        <f t="shared" si="2"/>
        <v>4.515069778351119</v>
      </c>
      <c r="G27" s="62">
        <f t="shared" si="2"/>
        <v>4.712314501431919</v>
      </c>
      <c r="H27" s="62">
        <f t="shared" si="2"/>
        <v>6.867233485938513</v>
      </c>
      <c r="I27" s="62">
        <f t="shared" si="2"/>
        <v>6.445406445406448</v>
      </c>
      <c r="J27" s="62">
        <f t="shared" si="2"/>
        <v>10.66224380997511</v>
      </c>
      <c r="K27" s="62">
        <f t="shared" si="2"/>
        <v>5.886005215447668</v>
      </c>
      <c r="L27" s="62">
        <f t="shared" si="2"/>
        <v>4.134472007591157</v>
      </c>
      <c r="M27" s="62">
        <f t="shared" si="2"/>
        <v>4.525567404976755</v>
      </c>
      <c r="N27" s="62">
        <f t="shared" si="2"/>
        <v>9.248554913294797</v>
      </c>
      <c r="O27" s="62">
        <f t="shared" si="2"/>
        <v>7.255400254129611</v>
      </c>
      <c r="P27" s="62">
        <f t="shared" si="2"/>
        <v>7.804551539491285</v>
      </c>
      <c r="Q27" s="62">
        <f t="shared" si="2"/>
        <v>10.417602155365955</v>
      </c>
      <c r="R27" s="62">
        <f t="shared" si="2"/>
        <v>12.109135499693437</v>
      </c>
      <c r="S27" s="62">
        <v>2.2422006518858124</v>
      </c>
      <c r="T27" s="63">
        <v>3.9767472585546306</v>
      </c>
      <c r="U27" s="62">
        <v>4.856822010106682</v>
      </c>
      <c r="V27" s="62">
        <v>1.0282776349614395</v>
      </c>
      <c r="W27" s="62">
        <v>-1.3458339634054135</v>
      </c>
      <c r="X27" s="62">
        <v>2.3799046571323856</v>
      </c>
      <c r="Y27" s="62">
        <v>-0.013210039630124015</v>
      </c>
      <c r="Z27" s="62">
        <v>3.246376811594203</v>
      </c>
      <c r="AA27" s="62">
        <v>2.6703927961496703</v>
      </c>
      <c r="AB27" s="62">
        <v>3.9943387325051276</v>
      </c>
      <c r="AC27" s="64">
        <v>3.3</v>
      </c>
      <c r="AD27" s="64">
        <v>5.2</v>
      </c>
      <c r="AE27" s="64">
        <v>2.4</v>
      </c>
      <c r="AF27" s="62">
        <v>4.6</v>
      </c>
      <c r="AG27" s="62">
        <v>0.9</v>
      </c>
      <c r="AH27" s="62">
        <v>2.824748694771293</v>
      </c>
      <c r="AI27" s="62">
        <v>0.4045758928571429</v>
      </c>
      <c r="AJ27" s="62">
        <v>2.0918599363346977</v>
      </c>
      <c r="AK27" s="62">
        <v>4.498387370565269</v>
      </c>
      <c r="AL27" s="62">
        <v>4.875207986688852</v>
      </c>
      <c r="AM27" s="62">
        <v>9.824561403508772</v>
      </c>
      <c r="AN27" s="63">
        <v>8.655449446718205</v>
      </c>
      <c r="AO27" s="62">
        <v>10.818074920208298</v>
      </c>
      <c r="AP27" s="62">
        <v>10.442444694413199</v>
      </c>
      <c r="AQ27" s="62">
        <v>9.551585854903392</v>
      </c>
      <c r="AR27" s="62"/>
    </row>
    <row r="28" spans="1:44" ht="12.75">
      <c r="A28" s="61" t="s">
        <v>22</v>
      </c>
      <c r="B28" s="62">
        <f aca="true" t="shared" si="3" ref="B28:R28">(B11/G11)*100-100</f>
        <v>9.2243831193789</v>
      </c>
      <c r="C28" s="62">
        <f t="shared" si="3"/>
        <v>11.310163038172405</v>
      </c>
      <c r="D28" s="62">
        <f t="shared" si="3"/>
        <v>9.16721446179129</v>
      </c>
      <c r="E28" s="62">
        <f t="shared" si="3"/>
        <v>8.645234135400301</v>
      </c>
      <c r="F28" s="62">
        <f t="shared" si="3"/>
        <v>10.494589412796927</v>
      </c>
      <c r="G28" s="62">
        <f t="shared" si="3"/>
        <v>9.62702037651897</v>
      </c>
      <c r="H28" s="62">
        <f t="shared" si="3"/>
        <v>7.855112140675999</v>
      </c>
      <c r="I28" s="62">
        <f t="shared" si="3"/>
        <v>6.921333309904938</v>
      </c>
      <c r="J28" s="62">
        <f t="shared" si="3"/>
        <v>7.610337580454484</v>
      </c>
      <c r="K28" s="62">
        <f t="shared" si="3"/>
        <v>6.95839560668729</v>
      </c>
      <c r="L28" s="62">
        <f t="shared" si="3"/>
        <v>6.888972959339924</v>
      </c>
      <c r="M28" s="62">
        <f t="shared" si="3"/>
        <v>6.133472405893187</v>
      </c>
      <c r="N28" s="62">
        <f t="shared" si="3"/>
        <v>6.534507045549205</v>
      </c>
      <c r="O28" s="62">
        <f t="shared" si="3"/>
        <v>7.596636280121544</v>
      </c>
      <c r="P28" s="62">
        <f t="shared" si="3"/>
        <v>7.1465812602413195</v>
      </c>
      <c r="Q28" s="62">
        <f t="shared" si="3"/>
        <v>6.976430457322365</v>
      </c>
      <c r="R28" s="62">
        <f t="shared" si="3"/>
        <v>4.28288400279699</v>
      </c>
      <c r="S28" s="62">
        <v>3.6330568892768804</v>
      </c>
      <c r="T28" s="63">
        <v>4.296875</v>
      </c>
      <c r="U28" s="62">
        <v>3.6756756756756754</v>
      </c>
      <c r="V28" s="62">
        <v>3.341897193841987</v>
      </c>
      <c r="W28" s="62">
        <v>3.159877371911756</v>
      </c>
      <c r="X28" s="62">
        <v>7.396777940402828</v>
      </c>
      <c r="Y28" s="62">
        <v>5.394803278051825</v>
      </c>
      <c r="Z28" s="62">
        <v>7.909922296523149</v>
      </c>
      <c r="AA28" s="62">
        <v>7.8299151723397244</v>
      </c>
      <c r="AB28" s="62">
        <v>8.819938075094854</v>
      </c>
      <c r="AC28" s="64">
        <v>4</v>
      </c>
      <c r="AD28" s="64">
        <v>4.8</v>
      </c>
      <c r="AE28" s="64">
        <v>4.3</v>
      </c>
      <c r="AF28" s="62">
        <v>3.8</v>
      </c>
      <c r="AG28" s="62">
        <v>3.1</v>
      </c>
      <c r="AH28" s="62">
        <v>2.7219402519923426</v>
      </c>
      <c r="AI28" s="62">
        <v>3.077407174323474</v>
      </c>
      <c r="AJ28" s="62">
        <v>1.5948294878016498</v>
      </c>
      <c r="AK28" s="62">
        <v>3.0797143053992606</v>
      </c>
      <c r="AL28" s="62">
        <v>3.152453582438979</v>
      </c>
      <c r="AM28" s="62">
        <v>1.5123353915858335</v>
      </c>
      <c r="AN28" s="63">
        <v>0.9658152242978777</v>
      </c>
      <c r="AO28" s="62">
        <v>2.938237965485922</v>
      </c>
      <c r="AP28" s="62">
        <v>1.655227155997572</v>
      </c>
      <c r="AQ28" s="62">
        <v>0.5078862148498474</v>
      </c>
      <c r="AR28" s="62"/>
    </row>
    <row r="29" spans="1:44" ht="12.75">
      <c r="A29" s="61" t="s">
        <v>23</v>
      </c>
      <c r="B29" s="62">
        <f aca="true" t="shared" si="4" ref="B29:R29">(B13/G13)*100-100</f>
        <v>3.3237492811961005</v>
      </c>
      <c r="C29" s="62">
        <f t="shared" si="4"/>
        <v>7.904346801743429</v>
      </c>
      <c r="D29" s="62">
        <f t="shared" si="4"/>
        <v>5.477198647454841</v>
      </c>
      <c r="E29" s="62">
        <f t="shared" si="4"/>
        <v>2.6048358836584526</v>
      </c>
      <c r="F29" s="62">
        <f t="shared" si="4"/>
        <v>4.351494696239143</v>
      </c>
      <c r="G29" s="62">
        <f t="shared" si="4"/>
        <v>9.096612296110408</v>
      </c>
      <c r="H29" s="62">
        <f t="shared" si="4"/>
        <v>6.112500000000011</v>
      </c>
      <c r="I29" s="62">
        <f t="shared" si="4"/>
        <v>3.686039166140233</v>
      </c>
      <c r="J29" s="62">
        <f t="shared" si="4"/>
        <v>7.60432378079436</v>
      </c>
      <c r="K29" s="62">
        <f t="shared" si="4"/>
        <v>3.030303030303031</v>
      </c>
      <c r="L29" s="62">
        <f t="shared" si="4"/>
        <v>1.103640745908919</v>
      </c>
      <c r="M29" s="62">
        <f t="shared" si="4"/>
        <v>2.9733556442270554</v>
      </c>
      <c r="N29" s="62">
        <f t="shared" si="4"/>
        <v>3.1505555012543596</v>
      </c>
      <c r="O29" s="62">
        <f t="shared" si="4"/>
        <v>1.5962201506831946</v>
      </c>
      <c r="P29" s="62">
        <f t="shared" si="4"/>
        <v>4.17906585586752</v>
      </c>
      <c r="Q29" s="62">
        <f t="shared" si="4"/>
        <v>3.2211601414167745</v>
      </c>
      <c r="R29" s="62">
        <f t="shared" si="4"/>
        <v>3.641942369263603</v>
      </c>
      <c r="S29" s="62">
        <v>3.5805885529157666</v>
      </c>
      <c r="T29" s="63">
        <v>4.371584699453552</v>
      </c>
      <c r="U29" s="62">
        <v>2.7382693074571316</v>
      </c>
      <c r="V29" s="62">
        <v>4.373377067104004</v>
      </c>
      <c r="W29" s="62">
        <v>2.8398957332967485</v>
      </c>
      <c r="X29" s="62">
        <v>4.330680937962114</v>
      </c>
      <c r="Y29" s="62">
        <v>2.178945934903993</v>
      </c>
      <c r="Z29" s="62">
        <v>7.4253891189490275</v>
      </c>
      <c r="AA29" s="62">
        <v>2.6083298275136713</v>
      </c>
      <c r="AB29" s="62">
        <v>5.256317689530675</v>
      </c>
      <c r="AC29" s="64">
        <v>5.2</v>
      </c>
      <c r="AD29" s="64">
        <v>4.3</v>
      </c>
      <c r="AE29" s="64">
        <v>5.6</v>
      </c>
      <c r="AF29" s="62">
        <v>8.4</v>
      </c>
      <c r="AG29" s="62">
        <v>2.9</v>
      </c>
      <c r="AH29" s="62">
        <v>6.99361693692265</v>
      </c>
      <c r="AI29" s="62">
        <v>6.216053108026554</v>
      </c>
      <c r="AJ29" s="62">
        <v>6.17797695262484</v>
      </c>
      <c r="AK29" s="62">
        <v>5.498557229881372</v>
      </c>
      <c r="AL29" s="62">
        <v>10.198068423637256</v>
      </c>
      <c r="AM29" s="62">
        <v>7.868964632425267</v>
      </c>
      <c r="AN29" s="63">
        <v>9.264754368611936</v>
      </c>
      <c r="AO29" s="62">
        <v>5.380333951762523</v>
      </c>
      <c r="AP29" s="62">
        <v>9.940077546704265</v>
      </c>
      <c r="AQ29" s="62">
        <v>6.9128456422821145</v>
      </c>
      <c r="AR29" s="62"/>
    </row>
    <row r="30" spans="1:44" ht="12.75">
      <c r="A30" s="61" t="s">
        <v>24</v>
      </c>
      <c r="B30" s="62">
        <f aca="true" t="shared" si="5" ref="B30:R30">(B15/G15)*100-100</f>
        <v>7.361769352290665</v>
      </c>
      <c r="C30" s="62">
        <f t="shared" si="5"/>
        <v>7.869390347163431</v>
      </c>
      <c r="D30" s="62">
        <f t="shared" si="5"/>
        <v>5.217925927906023</v>
      </c>
      <c r="E30" s="62">
        <f t="shared" si="5"/>
        <v>4.099803813069073</v>
      </c>
      <c r="F30" s="62">
        <f t="shared" si="5"/>
        <v>7.2177569595997255</v>
      </c>
      <c r="G30" s="62">
        <f t="shared" si="5"/>
        <v>4.564726611970713</v>
      </c>
      <c r="H30" s="62">
        <f t="shared" si="5"/>
        <v>5.024455313472657</v>
      </c>
      <c r="I30" s="62">
        <f t="shared" si="5"/>
        <v>7.017292921202056</v>
      </c>
      <c r="J30" s="62">
        <f t="shared" si="5"/>
        <v>6.561243634414367</v>
      </c>
      <c r="K30" s="62">
        <f t="shared" si="5"/>
        <v>6.508305459493172</v>
      </c>
      <c r="L30" s="62">
        <f t="shared" si="5"/>
        <v>8.449779051713847</v>
      </c>
      <c r="M30" s="62">
        <f t="shared" si="5"/>
        <v>6.631897113731995</v>
      </c>
      <c r="N30" s="62">
        <f t="shared" si="5"/>
        <v>8.28815712028748</v>
      </c>
      <c r="O30" s="62">
        <f t="shared" si="5"/>
        <v>7.56501182033098</v>
      </c>
      <c r="P30" s="62">
        <f t="shared" si="5"/>
        <v>7.963030970743048</v>
      </c>
      <c r="Q30" s="62">
        <f t="shared" si="5"/>
        <v>10.055205047318609</v>
      </c>
      <c r="R30" s="62">
        <f t="shared" si="5"/>
        <v>7.711458665815513</v>
      </c>
      <c r="S30" s="62">
        <v>3.048585839238971</v>
      </c>
      <c r="T30" s="63">
        <v>8.049342720079746</v>
      </c>
      <c r="U30" s="62">
        <v>4.489639293937069</v>
      </c>
      <c r="V30" s="62">
        <v>0.3296848213108269</v>
      </c>
      <c r="W30" s="62">
        <v>-0.8481549465156023</v>
      </c>
      <c r="X30" s="62">
        <v>6.658041231848273</v>
      </c>
      <c r="Y30" s="62">
        <v>-1.1942136041859044</v>
      </c>
      <c r="Z30" s="62">
        <v>6.97865353037767</v>
      </c>
      <c r="AA30" s="62">
        <v>9.787172433762862</v>
      </c>
      <c r="AB30" s="62">
        <v>12.320489122707244</v>
      </c>
      <c r="AC30" s="64">
        <v>8</v>
      </c>
      <c r="AD30" s="64">
        <v>10.4</v>
      </c>
      <c r="AE30" s="64">
        <v>7.4</v>
      </c>
      <c r="AF30" s="62">
        <v>7.4</v>
      </c>
      <c r="AG30" s="62">
        <v>6.5</v>
      </c>
      <c r="AH30" s="62">
        <v>6.211920012498047</v>
      </c>
      <c r="AI30" s="62">
        <v>5.553960964408726</v>
      </c>
      <c r="AJ30" s="62">
        <v>4.100053545475407</v>
      </c>
      <c r="AK30" s="62">
        <v>6.682142264964351</v>
      </c>
      <c r="AL30" s="62">
        <v>8.774820795913323</v>
      </c>
      <c r="AM30" s="62">
        <v>10.236152670441092</v>
      </c>
      <c r="AN30" s="63">
        <v>10.035530990919858</v>
      </c>
      <c r="AO30" s="62">
        <v>13.777197563098346</v>
      </c>
      <c r="AP30" s="62">
        <v>7.47571950458879</v>
      </c>
      <c r="AQ30" s="62">
        <v>9.589164785553047</v>
      </c>
      <c r="AR30" s="62"/>
    </row>
    <row r="31" spans="1:44" ht="12.75">
      <c r="A31" s="61" t="s">
        <v>33</v>
      </c>
      <c r="B31" s="62">
        <f aca="true" t="shared" si="6" ref="B31:R31">(B17/G17)*100-100</f>
        <v>11.96158077346196</v>
      </c>
      <c r="C31" s="62">
        <f t="shared" si="6"/>
        <v>12.412482387251103</v>
      </c>
      <c r="D31" s="62">
        <f t="shared" si="6"/>
        <v>11.374939134145606</v>
      </c>
      <c r="E31" s="62">
        <f t="shared" si="6"/>
        <v>11.057668950104443</v>
      </c>
      <c r="F31" s="62">
        <f t="shared" si="6"/>
        <v>10.823211875843455</v>
      </c>
      <c r="G31" s="62">
        <f t="shared" si="6"/>
        <v>12.280868449807599</v>
      </c>
      <c r="H31" s="62">
        <f t="shared" si="6"/>
        <v>11.490921490069056</v>
      </c>
      <c r="I31" s="62">
        <f t="shared" si="6"/>
        <v>11.802720152186623</v>
      </c>
      <c r="J31" s="62">
        <f t="shared" si="6"/>
        <v>14.588088584057985</v>
      </c>
      <c r="K31" s="62">
        <f t="shared" si="6"/>
        <v>13.540463449706522</v>
      </c>
      <c r="L31" s="62">
        <f t="shared" si="6"/>
        <v>10.365981543624159</v>
      </c>
      <c r="M31" s="62">
        <f t="shared" si="6"/>
        <v>8.014574344943696</v>
      </c>
      <c r="N31" s="62">
        <f t="shared" si="6"/>
        <v>10.12512419797578</v>
      </c>
      <c r="O31" s="62">
        <f t="shared" si="6"/>
        <v>11.087335650410026</v>
      </c>
      <c r="P31" s="62">
        <f t="shared" si="6"/>
        <v>9.360659963908219</v>
      </c>
      <c r="Q31" s="62">
        <f t="shared" si="6"/>
        <v>10.506264938074892</v>
      </c>
      <c r="R31" s="62">
        <f t="shared" si="6"/>
        <v>9.479990207514291</v>
      </c>
      <c r="S31" s="62">
        <v>8.654124139546287</v>
      </c>
      <c r="T31" s="63">
        <v>9.728423881326258</v>
      </c>
      <c r="U31" s="62">
        <v>8.250659299259073</v>
      </c>
      <c r="V31" s="62">
        <v>8.927528914274895</v>
      </c>
      <c r="W31" s="62">
        <v>7.607078658649972</v>
      </c>
      <c r="X31" s="62">
        <v>6.817790912218143</v>
      </c>
      <c r="Y31" s="62">
        <v>4.949719397202529</v>
      </c>
      <c r="Z31" s="62">
        <v>6.533178737067431</v>
      </c>
      <c r="AA31" s="62">
        <v>7.050318396027237</v>
      </c>
      <c r="AB31" s="62">
        <v>9.145031712473582</v>
      </c>
      <c r="AC31" s="64">
        <v>8.5</v>
      </c>
      <c r="AD31" s="64">
        <v>8.8</v>
      </c>
      <c r="AE31" s="64">
        <v>8.5</v>
      </c>
      <c r="AF31" s="62">
        <v>8.3</v>
      </c>
      <c r="AG31" s="62">
        <v>8.3</v>
      </c>
      <c r="AH31" s="62">
        <v>7.834769562910515</v>
      </c>
      <c r="AI31" s="62">
        <v>7.364321733486445</v>
      </c>
      <c r="AJ31" s="62">
        <v>6.96783545002761</v>
      </c>
      <c r="AK31" s="62">
        <v>10.146475127435375</v>
      </c>
      <c r="AL31" s="62">
        <v>7.123793076379621</v>
      </c>
      <c r="AM31" s="62">
        <v>7.733017961416216</v>
      </c>
      <c r="AN31" s="63">
        <v>7.651927762648702</v>
      </c>
      <c r="AO31" s="62">
        <v>8.089154154620909</v>
      </c>
      <c r="AP31" s="62">
        <v>7.815792331921364</v>
      </c>
      <c r="AQ31" s="62">
        <v>7.345846763150687</v>
      </c>
      <c r="AR31" s="62"/>
    </row>
    <row r="32" spans="1:44" ht="12.75">
      <c r="A32" s="20" t="s">
        <v>34</v>
      </c>
      <c r="B32" s="62">
        <f aca="true" t="shared" si="7" ref="B32:R32">(B19/G19)*100-100</f>
        <v>9.873369714081036</v>
      </c>
      <c r="C32" s="62">
        <f t="shared" si="7"/>
        <v>8.325918393288418</v>
      </c>
      <c r="D32" s="62">
        <f t="shared" si="7"/>
        <v>7.131037786172271</v>
      </c>
      <c r="E32" s="62">
        <f t="shared" si="7"/>
        <v>7.73010968959295</v>
      </c>
      <c r="F32" s="62">
        <f t="shared" si="7"/>
        <v>8.229130734736117</v>
      </c>
      <c r="G32" s="62">
        <f t="shared" si="7"/>
        <v>5.513439007580985</v>
      </c>
      <c r="H32" s="62">
        <f t="shared" si="7"/>
        <v>6.970946834066098</v>
      </c>
      <c r="I32" s="62">
        <f t="shared" si="7"/>
        <v>7.147314580988322</v>
      </c>
      <c r="J32" s="62">
        <f t="shared" si="7"/>
        <v>7.642345378657694</v>
      </c>
      <c r="K32" s="62">
        <f t="shared" si="7"/>
        <v>7.300823540297955</v>
      </c>
      <c r="L32" s="62">
        <f t="shared" si="7"/>
        <v>7.192050139408536</v>
      </c>
      <c r="M32" s="62">
        <f t="shared" si="7"/>
        <v>6.407195736574309</v>
      </c>
      <c r="N32" s="62">
        <f t="shared" si="7"/>
        <v>8.704583061249082</v>
      </c>
      <c r="O32" s="62">
        <f t="shared" si="7"/>
        <v>7.364006709801103</v>
      </c>
      <c r="P32" s="62">
        <f t="shared" si="7"/>
        <v>8.512187162687951</v>
      </c>
      <c r="Q32" s="62">
        <f t="shared" si="7"/>
        <v>9.641261463695045</v>
      </c>
      <c r="R32" s="62">
        <f t="shared" si="7"/>
        <v>9.437099200380032</v>
      </c>
      <c r="S32" s="62">
        <v>4.523315684494424</v>
      </c>
      <c r="T32" s="63">
        <v>3.8912540144895065</v>
      </c>
      <c r="U32" s="62">
        <v>4.83421052631579</v>
      </c>
      <c r="V32" s="62">
        <v>4.972572682391662</v>
      </c>
      <c r="W32" s="62">
        <v>4.445975744211687</v>
      </c>
      <c r="X32" s="62">
        <v>3.457330115724247</v>
      </c>
      <c r="Y32" s="62">
        <v>3.456535737282678</v>
      </c>
      <c r="Z32" s="62">
        <v>2.530894177324484</v>
      </c>
      <c r="AA32" s="62">
        <v>3.3212423486737634</v>
      </c>
      <c r="AB32" s="62">
        <v>4.586468332900921</v>
      </c>
      <c r="AC32" s="64">
        <v>10.6</v>
      </c>
      <c r="AD32" s="64">
        <v>9.3</v>
      </c>
      <c r="AE32" s="64">
        <v>11.5</v>
      </c>
      <c r="AF32" s="62">
        <v>11.1</v>
      </c>
      <c r="AG32" s="62">
        <v>10.6</v>
      </c>
      <c r="AH32" s="62">
        <v>7.417090174615586</v>
      </c>
      <c r="AI32" s="62">
        <v>8.399462825051886</v>
      </c>
      <c r="AJ32" s="62">
        <v>8.840195211424454</v>
      </c>
      <c r="AK32" s="62">
        <v>7.041067277566284</v>
      </c>
      <c r="AL32" s="62">
        <v>5.253975709588674</v>
      </c>
      <c r="AM32" s="62">
        <v>11.626892131460522</v>
      </c>
      <c r="AN32" s="63">
        <v>13.260508849557523</v>
      </c>
      <c r="AO32" s="62">
        <v>11.427007299270073</v>
      </c>
      <c r="AP32" s="62">
        <v>9.985919668000593</v>
      </c>
      <c r="AQ32" s="62">
        <v>11.720829116533602</v>
      </c>
      <c r="AR32" s="62"/>
    </row>
    <row r="33" spans="1:44" ht="12.75">
      <c r="A33" s="29" t="s">
        <v>29</v>
      </c>
      <c r="B33" s="62">
        <f aca="true" t="shared" si="8" ref="B33:R33">(B21/G21)*100-100</f>
        <v>6.711190747678785</v>
      </c>
      <c r="C33" s="62">
        <f t="shared" si="8"/>
        <v>6.073933734803887</v>
      </c>
      <c r="D33" s="62">
        <f t="shared" si="8"/>
        <v>5.948964429591413</v>
      </c>
      <c r="E33" s="62">
        <f t="shared" si="8"/>
        <v>7.168204400283898</v>
      </c>
      <c r="F33" s="62">
        <f t="shared" si="8"/>
        <v>5.58257745059376</v>
      </c>
      <c r="G33" s="62">
        <f t="shared" si="8"/>
        <v>3.018480062089651</v>
      </c>
      <c r="H33" s="62">
        <f t="shared" si="8"/>
        <v>8.215567108442556</v>
      </c>
      <c r="I33" s="62">
        <f t="shared" si="8"/>
        <v>5.835098018065082</v>
      </c>
      <c r="J33" s="62">
        <f t="shared" si="8"/>
        <v>-2.885510972020427</v>
      </c>
      <c r="K33" s="62">
        <f t="shared" si="8"/>
        <v>5.178015900449353</v>
      </c>
      <c r="L33" s="62">
        <f t="shared" si="8"/>
        <v>14.941170797569669</v>
      </c>
      <c r="M33" s="62">
        <f t="shared" si="8"/>
        <v>9.000212833883154</v>
      </c>
      <c r="N33" s="62">
        <f t="shared" si="8"/>
        <v>3.336990255378325</v>
      </c>
      <c r="O33" s="62">
        <f t="shared" si="8"/>
        <v>2.3450011439029907</v>
      </c>
      <c r="P33" s="62">
        <f t="shared" si="8"/>
        <v>3.232943191550092</v>
      </c>
      <c r="Q33" s="62">
        <f t="shared" si="8"/>
        <v>4.103812655304836</v>
      </c>
      <c r="R33" s="62">
        <f t="shared" si="8"/>
        <v>4.052707341379701</v>
      </c>
      <c r="S33" s="65">
        <v>5.628024861964046</v>
      </c>
      <c r="T33" s="66">
        <v>3.296703296703297</v>
      </c>
      <c r="U33" s="65">
        <v>9.560050041701418</v>
      </c>
      <c r="V33" s="65">
        <v>3.7580082295952915</v>
      </c>
      <c r="W33" s="65">
        <v>6.790433677240075</v>
      </c>
      <c r="X33" s="65">
        <v>5.210622053866572</v>
      </c>
      <c r="Y33" s="65">
        <v>3.0857931706524795</v>
      </c>
      <c r="Z33" s="65">
        <v>8.482243836236151</v>
      </c>
      <c r="AA33" s="65">
        <v>8.671534499349079</v>
      </c>
      <c r="AB33" s="65">
        <v>1.2208623836739605</v>
      </c>
      <c r="AC33" s="67">
        <v>12.2</v>
      </c>
      <c r="AD33" s="67">
        <v>12</v>
      </c>
      <c r="AE33" s="67">
        <v>15.8</v>
      </c>
      <c r="AF33" s="65">
        <v>7.6</v>
      </c>
      <c r="AG33" s="65">
        <v>14.1</v>
      </c>
      <c r="AH33" s="65">
        <v>10.370950677209107</v>
      </c>
      <c r="AI33" s="65">
        <v>-1.0083050122662105</v>
      </c>
      <c r="AJ33" s="65">
        <v>9.553705962545742</v>
      </c>
      <c r="AK33" s="65">
        <v>24.627233751944456</v>
      </c>
      <c r="AL33" s="65">
        <v>16.438083879944347</v>
      </c>
      <c r="AM33" s="65">
        <v>11.70484378806059</v>
      </c>
      <c r="AN33" s="66">
        <v>17.213633725531576</v>
      </c>
      <c r="AO33" s="65">
        <v>11.81803594351733</v>
      </c>
      <c r="AP33" s="65">
        <v>10.590357907103595</v>
      </c>
      <c r="AQ33" s="65">
        <v>4.049470549305096</v>
      </c>
      <c r="AR33" s="73"/>
    </row>
    <row r="34" spans="1:44" ht="12.75">
      <c r="A34" s="68" t="s">
        <v>31</v>
      </c>
      <c r="B34" s="69">
        <f aca="true" t="shared" si="9" ref="B34:R34">(B23/G23)*100-100</f>
        <v>8.029134311929752</v>
      </c>
      <c r="C34" s="69">
        <f t="shared" si="9"/>
        <v>8.146625692290726</v>
      </c>
      <c r="D34" s="69">
        <f t="shared" si="9"/>
        <v>6.910563706660881</v>
      </c>
      <c r="E34" s="69">
        <f t="shared" si="9"/>
        <v>7.03843399626183</v>
      </c>
      <c r="F34" s="69">
        <f t="shared" si="9"/>
        <v>6.394840824911256</v>
      </c>
      <c r="G34" s="69">
        <f t="shared" si="9"/>
        <v>6.688134753529852</v>
      </c>
      <c r="H34" s="69">
        <f t="shared" si="9"/>
        <v>7.58994293779125</v>
      </c>
      <c r="I34" s="69">
        <f t="shared" si="9"/>
        <v>8.509163229965552</v>
      </c>
      <c r="J34" s="69">
        <f t="shared" si="9"/>
        <v>8.3757326489673</v>
      </c>
      <c r="K34" s="69">
        <f t="shared" si="9"/>
        <v>11.028151319423188</v>
      </c>
      <c r="L34" s="69">
        <f t="shared" si="9"/>
        <v>8.845890114572171</v>
      </c>
      <c r="M34" s="69">
        <f t="shared" si="9"/>
        <v>5.512407409784714</v>
      </c>
      <c r="N34" s="69">
        <f t="shared" si="9"/>
        <v>3.9860202187830964</v>
      </c>
      <c r="O34" s="69">
        <f t="shared" si="9"/>
        <v>3.817637631290367</v>
      </c>
      <c r="P34" s="69">
        <f t="shared" si="9"/>
        <v>1.7823333741123264</v>
      </c>
      <c r="Q34" s="69">
        <f t="shared" si="9"/>
        <v>5.638071929898587</v>
      </c>
      <c r="R34" s="69">
        <f t="shared" si="9"/>
        <v>5.148989302466859</v>
      </c>
      <c r="S34" s="69">
        <v>5.77669465506194</v>
      </c>
      <c r="T34" s="70">
        <v>6.727118638806193</v>
      </c>
      <c r="U34" s="69">
        <v>6.327020456199575</v>
      </c>
      <c r="V34" s="69">
        <v>5.349178360276794</v>
      </c>
      <c r="W34" s="69">
        <v>4.47766456298699</v>
      </c>
      <c r="X34" s="69">
        <v>4.366876487342395</v>
      </c>
      <c r="Y34" s="69">
        <v>1.8090738136249342</v>
      </c>
      <c r="Z34" s="69">
        <v>4.295736887326939</v>
      </c>
      <c r="AA34" s="69">
        <v>6.674780780614654</v>
      </c>
      <c r="AB34" s="69">
        <v>5.31338185058668</v>
      </c>
      <c r="AC34" s="71">
        <v>6.1</v>
      </c>
      <c r="AD34" s="71">
        <v>5.8</v>
      </c>
      <c r="AE34" s="71">
        <v>5.7</v>
      </c>
      <c r="AF34" s="69">
        <v>6</v>
      </c>
      <c r="AG34" s="69">
        <v>6.9</v>
      </c>
      <c r="AH34" s="69">
        <v>6.52786263635174</v>
      </c>
      <c r="AI34" s="69">
        <v>5.89928617964479</v>
      </c>
      <c r="AJ34" s="69">
        <v>5.954043279770216</v>
      </c>
      <c r="AK34" s="69">
        <v>8.275358506653122</v>
      </c>
      <c r="AL34" s="69">
        <v>6.320425580384828</v>
      </c>
      <c r="AM34" s="69">
        <v>4.774446669917254</v>
      </c>
      <c r="AN34" s="70">
        <v>5.031722537505486</v>
      </c>
      <c r="AO34" s="69">
        <v>4.268288083042268</v>
      </c>
      <c r="AP34" s="69">
        <v>5.809751860684963</v>
      </c>
      <c r="AQ34" s="69">
        <v>4.112386791872733</v>
      </c>
      <c r="AR34" s="73"/>
    </row>
    <row r="35" spans="1:46" ht="12.75">
      <c r="A35" s="137" t="s">
        <v>35</v>
      </c>
      <c r="B35" s="137"/>
      <c r="D35" s="137"/>
      <c r="E35" s="137"/>
      <c r="I35" s="34"/>
      <c r="J35" s="34"/>
      <c r="K35" s="34"/>
      <c r="L35" s="13"/>
      <c r="M35" s="13"/>
      <c r="N35" s="13"/>
      <c r="O35" s="13"/>
      <c r="P35" s="13"/>
      <c r="Q35" s="19"/>
      <c r="R35" s="19"/>
      <c r="S35" s="13"/>
      <c r="T35" s="14"/>
      <c r="U35" s="19"/>
      <c r="V35" s="19"/>
      <c r="W35" s="19"/>
      <c r="X35" s="13"/>
      <c r="Y35" s="19"/>
      <c r="Z35" s="19"/>
      <c r="AA35" s="19"/>
      <c r="AB35" s="19"/>
      <c r="AC35" s="72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4"/>
      <c r="AO35" s="73"/>
      <c r="AP35" s="73"/>
      <c r="AQ35" s="73"/>
      <c r="AR35" s="73"/>
      <c r="AS35" s="75"/>
      <c r="AT35" s="75"/>
    </row>
    <row r="36" spans="1:48" ht="12.75">
      <c r="A36" s="140" t="s">
        <v>19</v>
      </c>
      <c r="B36" s="140"/>
      <c r="C36" s="9"/>
      <c r="D36" s="140"/>
      <c r="E36" s="140"/>
      <c r="F36" s="9"/>
      <c r="G36" s="9"/>
      <c r="H36" s="9"/>
      <c r="I36" s="3"/>
      <c r="J36" s="3"/>
      <c r="K36" s="3"/>
      <c r="L36" s="7"/>
      <c r="M36" s="7"/>
      <c r="N36" s="7"/>
      <c r="O36" s="7"/>
      <c r="P36" s="7"/>
      <c r="Q36" s="6"/>
      <c r="R36" s="6"/>
      <c r="S36" s="7"/>
      <c r="T36" s="27"/>
      <c r="U36" s="6"/>
      <c r="V36" s="6"/>
      <c r="W36" s="6"/>
      <c r="X36" s="7"/>
      <c r="Y36" s="6"/>
      <c r="Z36" s="6"/>
      <c r="AA36" s="6"/>
      <c r="AB36" s="6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ht="12.75">
      <c r="A37" s="61" t="s">
        <v>20</v>
      </c>
      <c r="B37" s="42">
        <v>116960</v>
      </c>
      <c r="C37">
        <v>146469</v>
      </c>
      <c r="D37" s="13">
        <f>SUM(E37:H37)</f>
        <v>598163</v>
      </c>
      <c r="E37" s="76">
        <v>153131</v>
      </c>
      <c r="F37" s="76">
        <v>196134</v>
      </c>
      <c r="G37" s="76">
        <v>109517</v>
      </c>
      <c r="H37">
        <v>139381</v>
      </c>
      <c r="I37" s="13">
        <f>SUM(J37:M37)</f>
        <v>575283</v>
      </c>
      <c r="J37" s="42">
        <v>146653</v>
      </c>
      <c r="K37" s="42">
        <v>191244</v>
      </c>
      <c r="L37" s="18">
        <v>105363</v>
      </c>
      <c r="M37" s="18">
        <v>132023</v>
      </c>
      <c r="N37" s="13">
        <f>SUM(O37:R37)</f>
        <v>507863</v>
      </c>
      <c r="O37" s="13">
        <v>129585</v>
      </c>
      <c r="P37" s="13">
        <v>156308</v>
      </c>
      <c r="Q37" s="14">
        <v>95874</v>
      </c>
      <c r="R37" s="14">
        <v>126096</v>
      </c>
      <c r="S37" s="13">
        <v>521907</v>
      </c>
      <c r="T37" s="14">
        <v>134648</v>
      </c>
      <c r="U37" s="14">
        <v>170042</v>
      </c>
      <c r="V37" s="14">
        <v>95597</v>
      </c>
      <c r="W37" s="14">
        <v>121620</v>
      </c>
      <c r="X37" s="81">
        <f>SUM(Y37:AB37)</f>
        <v>468479</v>
      </c>
      <c r="Y37" s="14">
        <v>116805</v>
      </c>
      <c r="Z37" s="14">
        <v>151234</v>
      </c>
      <c r="AA37" s="14">
        <v>85821</v>
      </c>
      <c r="AB37" s="14">
        <v>114619</v>
      </c>
      <c r="AC37" s="42">
        <v>461963</v>
      </c>
      <c r="AD37" s="43">
        <v>121569</v>
      </c>
      <c r="AE37" s="43">
        <v>151712</v>
      </c>
      <c r="AF37" s="14">
        <v>79962</v>
      </c>
      <c r="AG37" s="14">
        <v>108720</v>
      </c>
      <c r="AH37" s="42">
        <v>442495</v>
      </c>
      <c r="AI37" s="14">
        <v>116416</v>
      </c>
      <c r="AJ37" s="14">
        <v>152413</v>
      </c>
      <c r="AK37" s="14">
        <v>76241</v>
      </c>
      <c r="AL37" s="14">
        <v>97425</v>
      </c>
      <c r="AM37" s="42">
        <v>387008</v>
      </c>
      <c r="AN37" s="18">
        <v>102369</v>
      </c>
      <c r="AO37" s="13">
        <v>127644</v>
      </c>
      <c r="AP37" s="13">
        <v>67297</v>
      </c>
      <c r="AQ37" s="13">
        <v>89698</v>
      </c>
      <c r="AR37" s="13">
        <f>+AS37+AT37+AU37+AV37</f>
        <v>362605</v>
      </c>
      <c r="AS37" s="13">
        <v>98571</v>
      </c>
      <c r="AT37" s="14">
        <v>122275</v>
      </c>
      <c r="AU37" s="14">
        <v>60994</v>
      </c>
      <c r="AV37" s="14">
        <v>80765</v>
      </c>
    </row>
    <row r="38" spans="1:48" ht="12.75">
      <c r="A38" s="61"/>
      <c r="B38" s="42"/>
      <c r="D38" s="44">
        <f>(D37/$D37)*100</f>
        <v>100</v>
      </c>
      <c r="E38" s="44">
        <f>(E37/$D37)*100</f>
        <v>25.600212651066684</v>
      </c>
      <c r="F38" s="44">
        <f>(F37/$D37)*100</f>
        <v>32.78939018294344</v>
      </c>
      <c r="G38" s="44">
        <f>(G37/$D37)*100</f>
        <v>18.308889048637244</v>
      </c>
      <c r="H38" s="44">
        <f>(H37/$D37)*100</f>
        <v>23.30150811735263</v>
      </c>
      <c r="I38" s="44">
        <f>(I37/$I37)*100</f>
        <v>100</v>
      </c>
      <c r="J38" s="44">
        <f>(J37/$I37)*100</f>
        <v>25.49232290889875</v>
      </c>
      <c r="K38" s="44">
        <f>(K37/$I37)*100</f>
        <v>33.24346452094013</v>
      </c>
      <c r="L38" s="44">
        <f>(L37/$I37)*100</f>
        <v>18.314985841750932</v>
      </c>
      <c r="M38" s="44">
        <f>(M37/$I37)*100</f>
        <v>22.949226728410192</v>
      </c>
      <c r="N38" s="44">
        <f>(N37/$N37)*100</f>
        <v>100</v>
      </c>
      <c r="O38" s="44">
        <f>(O37/$N37)*100</f>
        <v>25.515739480923006</v>
      </c>
      <c r="P38" s="44">
        <f>(P37/$N37)*100</f>
        <v>30.77759159458358</v>
      </c>
      <c r="Q38" s="44">
        <f>(Q37/$N37)*100</f>
        <v>18.87792573981566</v>
      </c>
      <c r="R38" s="44">
        <f>(R37/$N37)*100</f>
        <v>24.828743184677755</v>
      </c>
      <c r="S38" s="44">
        <v>100</v>
      </c>
      <c r="T38" s="44">
        <v>25.799232430298886</v>
      </c>
      <c r="U38" s="44">
        <v>32.580900428620424</v>
      </c>
      <c r="V38" s="44">
        <v>18.316864882057533</v>
      </c>
      <c r="W38" s="44">
        <v>23.30300225902316</v>
      </c>
      <c r="X38" s="44">
        <v>100</v>
      </c>
      <c r="Y38" s="44">
        <v>24.932814491151152</v>
      </c>
      <c r="Z38" s="44">
        <v>32.28191658537523</v>
      </c>
      <c r="AA38" s="44">
        <v>18.319070865503043</v>
      </c>
      <c r="AB38" s="44">
        <v>24.46619805797058</v>
      </c>
      <c r="AC38" s="45">
        <v>100</v>
      </c>
      <c r="AD38" s="45">
        <v>26.315743901567874</v>
      </c>
      <c r="AE38" s="45">
        <v>32.84072533947524</v>
      </c>
      <c r="AF38" s="45">
        <v>17.309178440697632</v>
      </c>
      <c r="AG38" s="45">
        <v>23.534352318259256</v>
      </c>
      <c r="AH38" s="44">
        <v>100</v>
      </c>
      <c r="AI38" s="44">
        <v>26.308997841783523</v>
      </c>
      <c r="AJ38" s="44">
        <v>34.44400501700584</v>
      </c>
      <c r="AK38" s="44">
        <v>17.2297992067707</v>
      </c>
      <c r="AL38" s="44">
        <v>22.017197934439935</v>
      </c>
      <c r="AM38" s="44">
        <v>100</v>
      </c>
      <c r="AN38" s="44">
        <v>26.451391185711927</v>
      </c>
      <c r="AO38" s="44">
        <v>32.982263932528525</v>
      </c>
      <c r="AP38" s="44">
        <v>17.389046221266742</v>
      </c>
      <c r="AQ38" s="44">
        <v>23.177298660492806</v>
      </c>
      <c r="AR38" s="44">
        <f aca="true" t="shared" si="10" ref="AR38:AR54">+AS38+AT38+AU38+AV38</f>
        <v>100</v>
      </c>
      <c r="AS38" s="44">
        <v>27.184125977303125</v>
      </c>
      <c r="AT38" s="44">
        <v>33.72126694336813</v>
      </c>
      <c r="AU38" s="44">
        <v>16.82105872781677</v>
      </c>
      <c r="AV38" s="44">
        <v>22.273548351511977</v>
      </c>
    </row>
    <row r="39" spans="1:48" ht="12.75">
      <c r="A39" s="61" t="s">
        <v>21</v>
      </c>
      <c r="B39" s="42">
        <v>20000</v>
      </c>
      <c r="C39">
        <v>20440</v>
      </c>
      <c r="D39" s="13">
        <f>SUM(E39:H39)</f>
        <v>79963</v>
      </c>
      <c r="E39">
        <v>22861</v>
      </c>
      <c r="F39">
        <v>21317</v>
      </c>
      <c r="G39">
        <v>18804</v>
      </c>
      <c r="H39">
        <v>16981</v>
      </c>
      <c r="I39" s="13">
        <f>SUM(J39:M39)</f>
        <v>63357</v>
      </c>
      <c r="J39" s="42">
        <v>18466</v>
      </c>
      <c r="K39" s="42">
        <v>16328</v>
      </c>
      <c r="L39" s="18">
        <v>14540</v>
      </c>
      <c r="M39" s="18">
        <v>14023</v>
      </c>
      <c r="N39" s="13">
        <f>SUM(O39:R39)</f>
        <v>62116</v>
      </c>
      <c r="O39" s="13">
        <v>17257</v>
      </c>
      <c r="P39" s="13">
        <v>16013</v>
      </c>
      <c r="Q39" s="14">
        <v>14596</v>
      </c>
      <c r="R39" s="14">
        <v>14250</v>
      </c>
      <c r="S39" s="13">
        <v>47878</v>
      </c>
      <c r="T39" s="14">
        <v>13363</v>
      </c>
      <c r="U39" s="14">
        <v>12677</v>
      </c>
      <c r="V39" s="14">
        <v>11074</v>
      </c>
      <c r="W39" s="14">
        <v>10764</v>
      </c>
      <c r="X39" s="13">
        <v>45399</v>
      </c>
      <c r="Y39" s="14">
        <v>12670</v>
      </c>
      <c r="Z39" s="14">
        <v>11759</v>
      </c>
      <c r="AA39" s="14">
        <v>10916</v>
      </c>
      <c r="AB39" s="14">
        <v>10054</v>
      </c>
      <c r="AC39" s="42">
        <v>41298</v>
      </c>
      <c r="AD39" s="43">
        <v>10807</v>
      </c>
      <c r="AE39" s="43">
        <v>9788</v>
      </c>
      <c r="AF39" s="14">
        <v>10415</v>
      </c>
      <c r="AG39" s="14">
        <v>10288</v>
      </c>
      <c r="AH39" s="42">
        <v>35675</v>
      </c>
      <c r="AI39" s="14">
        <v>10282</v>
      </c>
      <c r="AJ39" s="14">
        <v>9728</v>
      </c>
      <c r="AK39" s="14">
        <v>8209</v>
      </c>
      <c r="AL39" s="14">
        <v>7456</v>
      </c>
      <c r="AM39" s="42">
        <v>33427</v>
      </c>
      <c r="AN39" s="18">
        <v>9341</v>
      </c>
      <c r="AO39" s="13">
        <v>8471</v>
      </c>
      <c r="AP39" s="13">
        <v>7326</v>
      </c>
      <c r="AQ39" s="13">
        <v>8289</v>
      </c>
      <c r="AR39" s="13">
        <f t="shared" si="10"/>
        <v>27702</v>
      </c>
      <c r="AS39" s="13">
        <v>7930</v>
      </c>
      <c r="AT39" s="14">
        <v>7156</v>
      </c>
      <c r="AU39" s="14">
        <v>6442</v>
      </c>
      <c r="AV39" s="14">
        <v>6174</v>
      </c>
    </row>
    <row r="40" spans="1:48" ht="12.75">
      <c r="A40" s="61"/>
      <c r="B40" s="42"/>
      <c r="D40" s="44">
        <f>(D39/$D39)*100</f>
        <v>100</v>
      </c>
      <c r="E40" s="44">
        <f>(E39/$D39)*100</f>
        <v>28.589472631091876</v>
      </c>
      <c r="F40" s="44">
        <f>(F39/$D39)*100</f>
        <v>26.658579593061795</v>
      </c>
      <c r="G40" s="44">
        <f>(G39/$D39)*100</f>
        <v>23.51587609269287</v>
      </c>
      <c r="H40" s="44">
        <f>(H39/$D39)*100</f>
        <v>21.236071683153458</v>
      </c>
      <c r="I40" s="44">
        <f>(I39/$I39)*100</f>
        <v>100</v>
      </c>
      <c r="J40" s="44">
        <f>(J39/$I39)*100</f>
        <v>29.145950723676943</v>
      </c>
      <c r="K40" s="44">
        <f>(K39/$I39)*100</f>
        <v>25.771422257998328</v>
      </c>
      <c r="L40" s="44">
        <f>(L39/$I39)*100</f>
        <v>22.949318938712377</v>
      </c>
      <c r="M40" s="44">
        <f>(M39/$I39)*100</f>
        <v>22.133308079612355</v>
      </c>
      <c r="N40" s="44">
        <f>(N39/$N39)*100</f>
        <v>100</v>
      </c>
      <c r="O40" s="44">
        <f>(O39/$N39)*100</f>
        <v>27.78189194410458</v>
      </c>
      <c r="P40" s="44">
        <f>(P39/$N39)*100</f>
        <v>25.779187326936697</v>
      </c>
      <c r="Q40" s="44">
        <f>(Q39/$N39)*100</f>
        <v>23.49797153712409</v>
      </c>
      <c r="R40" s="44">
        <f>(R39/$N39)*100</f>
        <v>22.94094919183463</v>
      </c>
      <c r="S40" s="44">
        <v>100</v>
      </c>
      <c r="T40" s="44">
        <v>27.91052257821964</v>
      </c>
      <c r="U40" s="44">
        <v>26.47771419023351</v>
      </c>
      <c r="V40" s="44">
        <v>23.129621120347547</v>
      </c>
      <c r="W40" s="44">
        <v>22.4821421111993</v>
      </c>
      <c r="X40" s="44">
        <v>100</v>
      </c>
      <c r="Y40" s="44">
        <v>27.90810370272473</v>
      </c>
      <c r="Z40" s="44">
        <v>25.901451573823213</v>
      </c>
      <c r="AA40" s="44">
        <v>24.044582479790304</v>
      </c>
      <c r="AB40" s="44">
        <v>22.145862243661753</v>
      </c>
      <c r="AC40" s="45">
        <v>100</v>
      </c>
      <c r="AD40" s="45">
        <v>26.168337449755434</v>
      </c>
      <c r="AE40" s="45">
        <v>23.70090561286261</v>
      </c>
      <c r="AF40" s="44">
        <v>25.21913894135309</v>
      </c>
      <c r="AG40" s="44">
        <v>24.911617996028866</v>
      </c>
      <c r="AH40" s="44">
        <v>100</v>
      </c>
      <c r="AI40" s="44">
        <v>28.821303433777157</v>
      </c>
      <c r="AJ40" s="44">
        <v>27.268395234758238</v>
      </c>
      <c r="AK40" s="44">
        <v>23.010511562718992</v>
      </c>
      <c r="AL40" s="44">
        <v>20.89978976874562</v>
      </c>
      <c r="AM40" s="44">
        <v>100</v>
      </c>
      <c r="AN40" s="44">
        <v>27.944476022377117</v>
      </c>
      <c r="AO40" s="44">
        <v>25.341789571304634</v>
      </c>
      <c r="AP40" s="44">
        <v>21.91641487420349</v>
      </c>
      <c r="AQ40" s="44">
        <v>24.79731953211476</v>
      </c>
      <c r="AR40" s="44">
        <f t="shared" si="10"/>
        <v>100</v>
      </c>
      <c r="AS40" s="44">
        <v>28.626091978918488</v>
      </c>
      <c r="AT40" s="44">
        <v>25.832069886650782</v>
      </c>
      <c r="AU40" s="44">
        <v>23.25463865424879</v>
      </c>
      <c r="AV40" s="44">
        <v>22.287199480181936</v>
      </c>
    </row>
    <row r="41" spans="1:48" ht="12.75">
      <c r="A41" s="61" t="s">
        <v>22</v>
      </c>
      <c r="B41" s="42">
        <v>125318</v>
      </c>
      <c r="C41">
        <v>120350</v>
      </c>
      <c r="D41" s="13">
        <f>SUM(E41:H41)</f>
        <v>455791</v>
      </c>
      <c r="E41">
        <v>123507</v>
      </c>
      <c r="F41">
        <v>117324</v>
      </c>
      <c r="G41">
        <v>111865</v>
      </c>
      <c r="H41">
        <v>103095</v>
      </c>
      <c r="I41" s="13">
        <f>SUM(J41:M41)</f>
        <v>392919</v>
      </c>
      <c r="J41" s="42">
        <v>108231</v>
      </c>
      <c r="K41" s="42">
        <v>99627</v>
      </c>
      <c r="L41" s="18">
        <v>94863</v>
      </c>
      <c r="M41" s="18">
        <v>90198</v>
      </c>
      <c r="N41" s="13">
        <f>SUM(O41:R41)</f>
        <v>351824</v>
      </c>
      <c r="O41" s="13">
        <v>95383</v>
      </c>
      <c r="P41" s="13">
        <v>89119</v>
      </c>
      <c r="Q41" s="14">
        <v>85720</v>
      </c>
      <c r="R41" s="14">
        <v>81602</v>
      </c>
      <c r="S41" s="13">
        <v>320216</v>
      </c>
      <c r="T41" s="14">
        <v>84705</v>
      </c>
      <c r="U41" s="14">
        <v>80515</v>
      </c>
      <c r="V41" s="14">
        <v>77936</v>
      </c>
      <c r="W41" s="14">
        <v>77060</v>
      </c>
      <c r="X41" s="81">
        <f>SUM(Y41:AB41)</f>
        <v>301628</v>
      </c>
      <c r="Y41" s="14">
        <v>80625</v>
      </c>
      <c r="Z41" s="14">
        <v>76418</v>
      </c>
      <c r="AA41" s="14">
        <v>72968</v>
      </c>
      <c r="AB41" s="14">
        <v>71617</v>
      </c>
      <c r="AC41" s="42">
        <v>266704</v>
      </c>
      <c r="AD41" s="43">
        <v>71983</v>
      </c>
      <c r="AE41" s="43">
        <v>67014</v>
      </c>
      <c r="AF41" s="14">
        <v>64539</v>
      </c>
      <c r="AG41" s="14">
        <v>63168</v>
      </c>
      <c r="AH41" s="42">
        <v>252240</v>
      </c>
      <c r="AI41" s="14">
        <v>67904</v>
      </c>
      <c r="AJ41" s="14">
        <v>63077</v>
      </c>
      <c r="AK41" s="14">
        <v>61250</v>
      </c>
      <c r="AL41" s="14">
        <v>60009</v>
      </c>
      <c r="AM41" s="42">
        <v>231980</v>
      </c>
      <c r="AN41" s="18">
        <v>61882</v>
      </c>
      <c r="AO41" s="13">
        <v>58614</v>
      </c>
      <c r="AP41" s="13">
        <v>56138</v>
      </c>
      <c r="AQ41" s="13">
        <v>55346</v>
      </c>
      <c r="AR41" s="13">
        <f t="shared" si="10"/>
        <v>220675</v>
      </c>
      <c r="AS41" s="13">
        <v>59279</v>
      </c>
      <c r="AT41" s="14">
        <v>54940</v>
      </c>
      <c r="AU41" s="14">
        <v>53264</v>
      </c>
      <c r="AV41" s="14">
        <v>53192</v>
      </c>
    </row>
    <row r="42" spans="1:48" ht="12.75">
      <c r="A42" s="61"/>
      <c r="B42" s="42"/>
      <c r="D42" s="44">
        <f>(D41/$D41)*100</f>
        <v>100</v>
      </c>
      <c r="E42" s="44">
        <f>(E41/$D41)*100</f>
        <v>27.097288011391186</v>
      </c>
      <c r="F42" s="44">
        <f>(F41/$D41)*100</f>
        <v>25.740745209975625</v>
      </c>
      <c r="G42" s="44">
        <f>(G41/$D41)*100</f>
        <v>24.543047142220885</v>
      </c>
      <c r="H42" s="44">
        <f>(H41/$D41)*100</f>
        <v>22.6189196364123</v>
      </c>
      <c r="I42" s="44">
        <f>(I41/$I41)*100</f>
        <v>100</v>
      </c>
      <c r="J42" s="44">
        <f>(J41/$I41)*100</f>
        <v>27.54537194688982</v>
      </c>
      <c r="K42" s="44">
        <f>(K41/$I41)*100</f>
        <v>25.35560764432364</v>
      </c>
      <c r="L42" s="44">
        <f>(L41/$I41)*100</f>
        <v>24.143144006780023</v>
      </c>
      <c r="M42" s="44">
        <f>(M41/$I41)*100</f>
        <v>22.95587640200652</v>
      </c>
      <c r="N42" s="44">
        <f>(N41/$N41)*100</f>
        <v>100</v>
      </c>
      <c r="O42" s="44">
        <f>(O41/$N41)*100</f>
        <v>27.11099868115876</v>
      </c>
      <c r="P42" s="44">
        <f>(P41/$N41)*100</f>
        <v>25.33056300877712</v>
      </c>
      <c r="Q42" s="44">
        <f>(Q41/$N41)*100</f>
        <v>24.3644549547501</v>
      </c>
      <c r="R42" s="44">
        <f>(R41/$N41)*100</f>
        <v>23.19398335531402</v>
      </c>
      <c r="S42" s="44">
        <v>100</v>
      </c>
      <c r="T42" s="44">
        <v>26.45245709146326</v>
      </c>
      <c r="U42" s="44">
        <v>25.143965323406704</v>
      </c>
      <c r="V42" s="44">
        <v>24.338571464261623</v>
      </c>
      <c r="W42" s="44">
        <v>24.065006120868414</v>
      </c>
      <c r="X42" s="44">
        <v>100</v>
      </c>
      <c r="Y42" s="44">
        <v>26.729945495776253</v>
      </c>
      <c r="Z42" s="44">
        <v>25.335181083984242</v>
      </c>
      <c r="AA42" s="44">
        <v>24.191388067420796</v>
      </c>
      <c r="AB42" s="44">
        <v>23.743485352818706</v>
      </c>
      <c r="AC42" s="45">
        <v>100</v>
      </c>
      <c r="AD42" s="45">
        <v>26.98984642150099</v>
      </c>
      <c r="AE42" s="45">
        <v>25.12673225748395</v>
      </c>
      <c r="AF42" s="44">
        <v>24.198737176795248</v>
      </c>
      <c r="AG42" s="44">
        <v>23.68468414421981</v>
      </c>
      <c r="AH42" s="44">
        <v>100</v>
      </c>
      <c r="AI42" s="44">
        <v>26.920393276244848</v>
      </c>
      <c r="AJ42" s="44">
        <v>25.00673961306692</v>
      </c>
      <c r="AK42" s="44">
        <v>24.282429432286712</v>
      </c>
      <c r="AL42" s="44">
        <v>23.79043767840152</v>
      </c>
      <c r="AM42" s="44">
        <v>100</v>
      </c>
      <c r="AN42" s="44">
        <v>26.67557548064488</v>
      </c>
      <c r="AO42" s="44">
        <v>25.266833347702388</v>
      </c>
      <c r="AP42" s="44">
        <v>24.199499956892836</v>
      </c>
      <c r="AQ42" s="44">
        <v>23.858091214759895</v>
      </c>
      <c r="AR42" s="44">
        <f t="shared" si="10"/>
        <v>100</v>
      </c>
      <c r="AS42" s="44">
        <v>26.862580718250822</v>
      </c>
      <c r="AT42" s="44">
        <v>24.896340772629433</v>
      </c>
      <c r="AU42" s="44">
        <v>24.136852837883765</v>
      </c>
      <c r="AV42" s="44">
        <v>24.10422567123598</v>
      </c>
    </row>
    <row r="43" spans="1:48" ht="12.75">
      <c r="A43" s="61" t="s">
        <v>23</v>
      </c>
      <c r="B43" s="42">
        <v>15940</v>
      </c>
      <c r="C43">
        <v>15726</v>
      </c>
      <c r="D43" s="13">
        <f>SUM(E43:H43)</f>
        <v>58039</v>
      </c>
      <c r="E43">
        <v>14829</v>
      </c>
      <c r="F43">
        <v>14465</v>
      </c>
      <c r="G43">
        <v>14528</v>
      </c>
      <c r="H43">
        <v>14217</v>
      </c>
      <c r="I43" s="13">
        <f>SUM(J43:M43)</f>
        <v>54113</v>
      </c>
      <c r="J43" s="42">
        <v>14268</v>
      </c>
      <c r="K43" s="42">
        <v>13768</v>
      </c>
      <c r="L43" s="18">
        <v>13052</v>
      </c>
      <c r="M43" s="18">
        <v>13025</v>
      </c>
      <c r="N43" s="13">
        <f>SUM(O43:R43)</f>
        <v>49883</v>
      </c>
      <c r="O43" s="13">
        <v>12692</v>
      </c>
      <c r="P43" s="13">
        <v>12846</v>
      </c>
      <c r="Q43" s="14">
        <v>12492</v>
      </c>
      <c r="R43" s="14">
        <v>11853</v>
      </c>
      <c r="S43" s="13">
        <v>44431</v>
      </c>
      <c r="T43" s="14">
        <v>11742</v>
      </c>
      <c r="U43" s="14">
        <v>11587</v>
      </c>
      <c r="V43" s="14">
        <v>10808</v>
      </c>
      <c r="W43" s="14">
        <v>10294</v>
      </c>
      <c r="X43" s="81">
        <f>SUM(Y43:AB43)</f>
        <v>43024</v>
      </c>
      <c r="Y43" s="14">
        <v>11469</v>
      </c>
      <c r="Z43" s="14">
        <v>11039</v>
      </c>
      <c r="AA43" s="14">
        <v>10395</v>
      </c>
      <c r="AB43" s="14">
        <v>10121</v>
      </c>
      <c r="AC43" s="42">
        <v>42299</v>
      </c>
      <c r="AD43" s="43">
        <v>11439</v>
      </c>
      <c r="AE43" s="43">
        <v>10262</v>
      </c>
      <c r="AF43" s="14">
        <v>10450</v>
      </c>
      <c r="AG43" s="14">
        <v>10148</v>
      </c>
      <c r="AH43" s="42">
        <v>43623</v>
      </c>
      <c r="AI43" s="14">
        <v>11733</v>
      </c>
      <c r="AJ43" s="14">
        <v>10521</v>
      </c>
      <c r="AK43" s="14">
        <v>10437</v>
      </c>
      <c r="AL43" s="14">
        <v>10932</v>
      </c>
      <c r="AM43" s="42">
        <v>35288</v>
      </c>
      <c r="AN43" s="18">
        <v>9273</v>
      </c>
      <c r="AO43" s="13">
        <v>8741</v>
      </c>
      <c r="AP43" s="13">
        <v>8727</v>
      </c>
      <c r="AQ43" s="13">
        <v>8547</v>
      </c>
      <c r="AR43" s="13">
        <f t="shared" si="10"/>
        <v>29963</v>
      </c>
      <c r="AS43" s="13">
        <v>7773</v>
      </c>
      <c r="AT43" s="14">
        <v>7597</v>
      </c>
      <c r="AU43" s="14">
        <v>7271</v>
      </c>
      <c r="AV43" s="14">
        <v>7322</v>
      </c>
    </row>
    <row r="44" spans="1:48" ht="12.75">
      <c r="A44" s="61"/>
      <c r="B44" s="42"/>
      <c r="D44" s="44">
        <f>(D43/$D43)*100</f>
        <v>100</v>
      </c>
      <c r="E44" s="44">
        <f>(E43/$D43)*100</f>
        <v>25.550061165767847</v>
      </c>
      <c r="F44" s="44">
        <f>(F43/$D43)*100</f>
        <v>24.922896672926825</v>
      </c>
      <c r="G44" s="44">
        <f>(G43/$D43)*100</f>
        <v>25.03144437361085</v>
      </c>
      <c r="H44" s="44">
        <f>(H43/$D43)*100</f>
        <v>24.495597787694482</v>
      </c>
      <c r="I44" s="44">
        <f>(I43/$I43)*100</f>
        <v>100</v>
      </c>
      <c r="J44" s="44">
        <f>(J43/$I43)*100</f>
        <v>26.3670467355349</v>
      </c>
      <c r="K44" s="44">
        <f>(K43/$I43)*100</f>
        <v>25.443054349232163</v>
      </c>
      <c r="L44" s="44">
        <f>(L43/$I43)*100</f>
        <v>24.119897252046645</v>
      </c>
      <c r="M44" s="44">
        <f>(M43/$I43)*100</f>
        <v>24.070001663186293</v>
      </c>
      <c r="N44" s="44">
        <f>(N43/$N43)*100</f>
        <v>100</v>
      </c>
      <c r="O44" s="44">
        <f>(O43/$N43)*100</f>
        <v>25.443537878636008</v>
      </c>
      <c r="P44" s="44">
        <f>(P43/$N43)*100</f>
        <v>25.75226028907644</v>
      </c>
      <c r="Q44" s="44">
        <f>(Q43/$N43)*100</f>
        <v>25.042599683258825</v>
      </c>
      <c r="R44" s="44">
        <f>(R43/$N43)*100</f>
        <v>23.761602149028725</v>
      </c>
      <c r="S44" s="44">
        <v>100</v>
      </c>
      <c r="T44" s="44">
        <v>26.427494317030902</v>
      </c>
      <c r="U44" s="44">
        <v>26.078638788233437</v>
      </c>
      <c r="V44" s="44">
        <v>24.32535842092233</v>
      </c>
      <c r="W44" s="44">
        <v>23.16850847381333</v>
      </c>
      <c r="X44" s="44">
        <v>100</v>
      </c>
      <c r="Y44" s="44">
        <v>26.657214577910004</v>
      </c>
      <c r="Z44" s="44">
        <v>25.65777240609892</v>
      </c>
      <c r="AA44" s="44">
        <v>24.16093343250279</v>
      </c>
      <c r="AB44" s="44">
        <v>23.524079583488287</v>
      </c>
      <c r="AC44" s="45">
        <v>100</v>
      </c>
      <c r="AD44" s="45">
        <v>27.04319251046124</v>
      </c>
      <c r="AE44" s="45">
        <v>24.260620818459067</v>
      </c>
      <c r="AF44" s="44">
        <v>24.70507577011277</v>
      </c>
      <c r="AG44" s="44">
        <v>23.991110900966923</v>
      </c>
      <c r="AH44" s="44">
        <v>100</v>
      </c>
      <c r="AI44" s="44">
        <v>26.896362010865825</v>
      </c>
      <c r="AJ44" s="44">
        <v>24.118011140911904</v>
      </c>
      <c r="AK44" s="44">
        <v>23.92545216972698</v>
      </c>
      <c r="AL44" s="44">
        <v>25.06017467849529</v>
      </c>
      <c r="AM44" s="44">
        <v>100</v>
      </c>
      <c r="AN44" s="44">
        <v>26.278054862842893</v>
      </c>
      <c r="AO44" s="44">
        <v>24.770460213103604</v>
      </c>
      <c r="AP44" s="44">
        <v>24.730786669689415</v>
      </c>
      <c r="AQ44" s="44">
        <v>24.22069825436409</v>
      </c>
      <c r="AR44" s="44">
        <f t="shared" si="10"/>
        <v>100</v>
      </c>
      <c r="AS44" s="44">
        <v>25.941995127323697</v>
      </c>
      <c r="AT44" s="44">
        <v>25.354604011614324</v>
      </c>
      <c r="AU44" s="44">
        <v>24.266595467743553</v>
      </c>
      <c r="AV44" s="44">
        <v>24.436805393318426</v>
      </c>
    </row>
    <row r="45" spans="1:48" ht="12.75">
      <c r="A45" s="61" t="s">
        <v>24</v>
      </c>
      <c r="B45" s="42">
        <v>47155</v>
      </c>
      <c r="C45">
        <v>46402</v>
      </c>
      <c r="D45" s="13">
        <f>SUM(E45:H45)</f>
        <v>174570</v>
      </c>
      <c r="E45">
        <v>46278</v>
      </c>
      <c r="F45">
        <v>45133</v>
      </c>
      <c r="G45">
        <v>42288</v>
      </c>
      <c r="H45">
        <v>40871</v>
      </c>
      <c r="I45" s="13">
        <f>SUM(J45:M45)</f>
        <v>155834</v>
      </c>
      <c r="J45" s="42">
        <v>42214</v>
      </c>
      <c r="K45" s="42">
        <v>39264</v>
      </c>
      <c r="L45" s="18">
        <v>37448</v>
      </c>
      <c r="M45" s="18">
        <v>36908</v>
      </c>
      <c r="N45" s="13">
        <f>SUM(O45:R45)</f>
        <v>139754</v>
      </c>
      <c r="O45" s="13">
        <v>37906</v>
      </c>
      <c r="P45" s="13">
        <v>35398</v>
      </c>
      <c r="Q45" s="14">
        <v>33445</v>
      </c>
      <c r="R45" s="14">
        <v>33005</v>
      </c>
      <c r="S45" s="13">
        <v>124370</v>
      </c>
      <c r="T45" s="14">
        <v>33391</v>
      </c>
      <c r="U45" s="14">
        <v>31643</v>
      </c>
      <c r="V45" s="14">
        <v>29344</v>
      </c>
      <c r="W45" s="14">
        <v>29992</v>
      </c>
      <c r="X45" s="81">
        <f>SUM(Y45:AB45)</f>
        <v>116238</v>
      </c>
      <c r="Y45" s="14">
        <v>30362</v>
      </c>
      <c r="Z45" s="14">
        <v>29472</v>
      </c>
      <c r="AA45" s="14">
        <v>27779</v>
      </c>
      <c r="AB45" s="14">
        <v>28625</v>
      </c>
      <c r="AC45" s="42">
        <v>105296</v>
      </c>
      <c r="AD45" s="43">
        <v>29492</v>
      </c>
      <c r="AE45" s="43">
        <v>26425</v>
      </c>
      <c r="AF45" s="14">
        <v>24613</v>
      </c>
      <c r="AG45" s="14">
        <v>24766</v>
      </c>
      <c r="AH45" s="42">
        <v>92009</v>
      </c>
      <c r="AI45" s="14">
        <v>24995</v>
      </c>
      <c r="AJ45" s="14">
        <v>23276</v>
      </c>
      <c r="AK45" s="14">
        <v>21783</v>
      </c>
      <c r="AL45" s="14">
        <v>21955</v>
      </c>
      <c r="AM45" s="42">
        <v>77824</v>
      </c>
      <c r="AN45" s="18">
        <v>21439</v>
      </c>
      <c r="AO45" s="13">
        <v>19951</v>
      </c>
      <c r="AP45" s="13">
        <v>18239</v>
      </c>
      <c r="AQ45" s="13">
        <v>18195</v>
      </c>
      <c r="AR45" s="13">
        <f t="shared" si="10"/>
        <v>62808</v>
      </c>
      <c r="AS45" s="13">
        <v>17309</v>
      </c>
      <c r="AT45" s="14">
        <v>15638</v>
      </c>
      <c r="AU45" s="14">
        <v>15219</v>
      </c>
      <c r="AV45" s="14">
        <v>14642</v>
      </c>
    </row>
    <row r="46" spans="1:48" ht="12.75">
      <c r="A46" s="61"/>
      <c r="B46" s="42"/>
      <c r="D46" s="44">
        <f>(D45/$D45)*100</f>
        <v>100</v>
      </c>
      <c r="E46" s="44">
        <f>(E45/$D45)*100</f>
        <v>26.509709572091424</v>
      </c>
      <c r="F46" s="44">
        <f>(F45/$D45)*100</f>
        <v>25.85381222432262</v>
      </c>
      <c r="G46" s="44">
        <f>(G45/$D45)*100</f>
        <v>24.224093486853413</v>
      </c>
      <c r="H46" s="44">
        <f>(H45/$D45)*100</f>
        <v>23.412384716732543</v>
      </c>
      <c r="I46" s="44">
        <f>(I45/$I45)*100</f>
        <v>100</v>
      </c>
      <c r="J46" s="44">
        <f>(J45/$I45)*100</f>
        <v>27.089081971841832</v>
      </c>
      <c r="K46" s="44">
        <f>(K45/$I45)*100</f>
        <v>25.19604194206656</v>
      </c>
      <c r="L46" s="44">
        <f>(L45/$I45)*100</f>
        <v>24.030699333906593</v>
      </c>
      <c r="M46" s="44">
        <f>(M45/$I45)*100</f>
        <v>23.684176752185017</v>
      </c>
      <c r="N46" s="44">
        <f>(N45/$N45)*100</f>
        <v>100</v>
      </c>
      <c r="O46" s="44">
        <f>(O45/$N45)*100</f>
        <v>27.12337392847432</v>
      </c>
      <c r="P46" s="44">
        <f>(P45/$N45)*100</f>
        <v>25.328792020264178</v>
      </c>
      <c r="Q46" s="44">
        <f>(Q45/$N45)*100</f>
        <v>23.93133649126322</v>
      </c>
      <c r="R46" s="44">
        <f>(R45/$N45)*100</f>
        <v>23.616497559998283</v>
      </c>
      <c r="S46" s="44">
        <v>100</v>
      </c>
      <c r="T46" s="44">
        <v>26.848114497065207</v>
      </c>
      <c r="U46" s="44">
        <v>25.442630859532038</v>
      </c>
      <c r="V46" s="44">
        <v>23.594114336254723</v>
      </c>
      <c r="W46" s="44">
        <v>24.115140307148025</v>
      </c>
      <c r="X46" s="44">
        <v>100</v>
      </c>
      <c r="Y46" s="44">
        <v>26.120545776768356</v>
      </c>
      <c r="Z46" s="44">
        <v>25.354875341970782</v>
      </c>
      <c r="AA46" s="44">
        <v>23.898380908136755</v>
      </c>
      <c r="AB46" s="44">
        <v>24.626197973124107</v>
      </c>
      <c r="AC46" s="45">
        <v>100</v>
      </c>
      <c r="AD46" s="45">
        <v>28.008661297675125</v>
      </c>
      <c r="AE46" s="45">
        <v>25.095920072937243</v>
      </c>
      <c r="AF46" s="44">
        <v>23.375056982221547</v>
      </c>
      <c r="AG46" s="44">
        <v>23.520361647166084</v>
      </c>
      <c r="AH46" s="44">
        <v>100</v>
      </c>
      <c r="AI46" s="44">
        <v>27.165820734928104</v>
      </c>
      <c r="AJ46" s="44">
        <v>25.29752524209588</v>
      </c>
      <c r="AK46" s="44">
        <v>23.674857894336423</v>
      </c>
      <c r="AL46" s="44">
        <v>23.86179612863959</v>
      </c>
      <c r="AM46" s="44">
        <v>100</v>
      </c>
      <c r="AN46" s="44">
        <v>27.548057154605267</v>
      </c>
      <c r="AO46" s="44">
        <v>25.636050575657894</v>
      </c>
      <c r="AP46" s="44">
        <v>23.436215049342106</v>
      </c>
      <c r="AQ46" s="44">
        <v>23.379677220394736</v>
      </c>
      <c r="AR46" s="44">
        <f t="shared" si="10"/>
        <v>100</v>
      </c>
      <c r="AS46" s="44">
        <v>27.558591262259586</v>
      </c>
      <c r="AT46" s="44">
        <v>24.898102152592028</v>
      </c>
      <c r="AU46" s="44">
        <v>24.23098968284295</v>
      </c>
      <c r="AV46" s="44">
        <v>23.312316902305437</v>
      </c>
    </row>
    <row r="47" spans="1:48" ht="12.75">
      <c r="A47" s="61" t="s">
        <v>25</v>
      </c>
      <c r="B47" s="42">
        <v>180177</v>
      </c>
      <c r="C47">
        <v>175162</v>
      </c>
      <c r="D47" s="13">
        <f>SUM(E47:H47)</f>
        <v>674682</v>
      </c>
      <c r="E47">
        <v>186679</v>
      </c>
      <c r="F47">
        <v>179907</v>
      </c>
      <c r="G47">
        <v>157939</v>
      </c>
      <c r="H47">
        <v>150157</v>
      </c>
      <c r="I47" s="13">
        <f>SUM(J47:M47)</f>
        <v>578597</v>
      </c>
      <c r="J47" s="42">
        <v>162307</v>
      </c>
      <c r="K47" s="42">
        <v>153658</v>
      </c>
      <c r="L47" s="18">
        <v>132531</v>
      </c>
      <c r="M47" s="18">
        <v>130101</v>
      </c>
      <c r="N47" s="13">
        <f>SUM(O47:R47)</f>
        <v>506021</v>
      </c>
      <c r="O47" s="13">
        <v>138738</v>
      </c>
      <c r="P47" s="13">
        <v>132369</v>
      </c>
      <c r="Q47" s="14">
        <v>118502</v>
      </c>
      <c r="R47" s="14">
        <v>116412</v>
      </c>
      <c r="S47" s="13">
        <v>456860</v>
      </c>
      <c r="T47" s="14">
        <v>122611</v>
      </c>
      <c r="U47" s="14">
        <v>120428</v>
      </c>
      <c r="V47" s="14">
        <v>106802</v>
      </c>
      <c r="W47" s="14">
        <v>107019</v>
      </c>
      <c r="X47" s="81">
        <f>SUM(Y47:AB47)</f>
        <v>412336</v>
      </c>
      <c r="Y47" s="14">
        <v>111716</v>
      </c>
      <c r="Z47" s="14">
        <v>110147</v>
      </c>
      <c r="AA47" s="14">
        <v>94707</v>
      </c>
      <c r="AB47" s="14">
        <v>95766</v>
      </c>
      <c r="AC47" s="42">
        <v>370344</v>
      </c>
      <c r="AD47" s="43">
        <v>102049</v>
      </c>
      <c r="AE47" s="43">
        <v>98368</v>
      </c>
      <c r="AF47" s="14">
        <v>85410</v>
      </c>
      <c r="AG47" s="14">
        <v>84517</v>
      </c>
      <c r="AH47" s="42">
        <v>333380</v>
      </c>
      <c r="AI47" s="14">
        <v>91131</v>
      </c>
      <c r="AJ47" s="14">
        <v>88646</v>
      </c>
      <c r="AK47" s="14">
        <v>77488</v>
      </c>
      <c r="AL47" s="14">
        <v>76115</v>
      </c>
      <c r="AM47" s="42">
        <v>292051</v>
      </c>
      <c r="AN47" s="18">
        <v>80957</v>
      </c>
      <c r="AO47" s="13">
        <v>77759</v>
      </c>
      <c r="AP47" s="13">
        <v>66066</v>
      </c>
      <c r="AQ47" s="13">
        <v>67269</v>
      </c>
      <c r="AR47" s="13">
        <f t="shared" si="10"/>
        <v>255285</v>
      </c>
      <c r="AS47" s="13">
        <v>70900</v>
      </c>
      <c r="AT47" s="14">
        <v>67926</v>
      </c>
      <c r="AU47" s="14">
        <v>58044</v>
      </c>
      <c r="AV47" s="14">
        <v>58415</v>
      </c>
    </row>
    <row r="48" spans="1:48" ht="12.75">
      <c r="A48" s="61" t="s">
        <v>36</v>
      </c>
      <c r="B48" s="61"/>
      <c r="D48" s="44">
        <f>(D47/$D47)*100</f>
        <v>100</v>
      </c>
      <c r="E48" s="44">
        <f>(E47/$D47)*100</f>
        <v>27.669183407886976</v>
      </c>
      <c r="F48" s="44">
        <f>(F47/$D47)*100</f>
        <v>26.66545127926934</v>
      </c>
      <c r="G48" s="44">
        <f>(G47/$D47)*100</f>
        <v>23.409398798248656</v>
      </c>
      <c r="H48" s="44">
        <f>(H47/$D47)*100</f>
        <v>22.255966514595023</v>
      </c>
      <c r="I48" s="44">
        <f>(I47/$I47)*100</f>
        <v>100</v>
      </c>
      <c r="J48" s="44">
        <f>(J47/$I47)*100</f>
        <v>28.051821907130524</v>
      </c>
      <c r="K48" s="44">
        <f>(K47/$I47)*100</f>
        <v>26.556999085719426</v>
      </c>
      <c r="L48" s="44">
        <f>(L47/$I47)*100</f>
        <v>22.905580222503747</v>
      </c>
      <c r="M48" s="44">
        <f>(M47/$I47)*100</f>
        <v>22.485598784646307</v>
      </c>
      <c r="N48" s="44">
        <f>(N47/$N47)*100</f>
        <v>100</v>
      </c>
      <c r="O48" s="44">
        <f>(O47/$N47)*100</f>
        <v>27.41743919718747</v>
      </c>
      <c r="P48" s="44">
        <f>(P47/$N47)*100</f>
        <v>26.158795781202755</v>
      </c>
      <c r="Q48" s="44">
        <f>(Q47/$N47)*100</f>
        <v>23.418395679230706</v>
      </c>
      <c r="R48" s="44">
        <f>(R47/$N47)*100</f>
        <v>23.00536934237907</v>
      </c>
      <c r="S48" s="44">
        <v>100</v>
      </c>
      <c r="T48" s="44">
        <v>26.83776211530885</v>
      </c>
      <c r="U48" s="44">
        <v>26.359935209911136</v>
      </c>
      <c r="V48" s="44">
        <v>23.37740226765311</v>
      </c>
      <c r="W48" s="44">
        <v>23.42490040712691</v>
      </c>
      <c r="X48" s="44">
        <v>100</v>
      </c>
      <c r="Y48" s="44">
        <v>27.09343836094835</v>
      </c>
      <c r="Z48" s="44">
        <v>26.71292344107718</v>
      </c>
      <c r="AA48" s="44">
        <v>22.96840440805557</v>
      </c>
      <c r="AB48" s="44">
        <v>23.2252337899189</v>
      </c>
      <c r="AC48" s="45">
        <v>100</v>
      </c>
      <c r="AD48" s="45">
        <v>27.55519192966539</v>
      </c>
      <c r="AE48" s="45">
        <v>26.561251161082673</v>
      </c>
      <c r="AF48" s="44">
        <v>23.062342038753158</v>
      </c>
      <c r="AG48" s="44">
        <v>22.82121487049878</v>
      </c>
      <c r="AH48" s="44">
        <v>100</v>
      </c>
      <c r="AI48" s="44">
        <v>27.33547303377527</v>
      </c>
      <c r="AJ48" s="44">
        <v>26.59007738916552</v>
      </c>
      <c r="AK48" s="44">
        <v>23.243145959565663</v>
      </c>
      <c r="AL48" s="44">
        <v>22.83130361749355</v>
      </c>
      <c r="AM48" s="44">
        <v>100</v>
      </c>
      <c r="AN48" s="44">
        <v>27.720158465473492</v>
      </c>
      <c r="AO48" s="44">
        <v>26.625144238506287</v>
      </c>
      <c r="AP48" s="44">
        <v>22.62139146929817</v>
      </c>
      <c r="AQ48" s="44">
        <v>23.033305826722046</v>
      </c>
      <c r="AR48" s="44">
        <f t="shared" si="10"/>
        <v>100</v>
      </c>
      <c r="AS48" s="44">
        <v>27.772881289539143</v>
      </c>
      <c r="AT48" s="44">
        <v>26.607908807803042</v>
      </c>
      <c r="AU48" s="44">
        <v>22.736941065867562</v>
      </c>
      <c r="AV48" s="44">
        <v>22.882268836790253</v>
      </c>
    </row>
    <row r="49" spans="1:48" ht="12.75">
      <c r="A49" s="77" t="s">
        <v>27</v>
      </c>
      <c r="B49" s="77">
        <v>107241</v>
      </c>
      <c r="C49">
        <v>103618</v>
      </c>
      <c r="D49" s="13">
        <f>SUM(E49:H49)</f>
        <v>387881</v>
      </c>
      <c r="E49">
        <v>102929</v>
      </c>
      <c r="F49">
        <v>99848</v>
      </c>
      <c r="G49">
        <v>94137</v>
      </c>
      <c r="H49">
        <v>90967</v>
      </c>
      <c r="I49" s="13">
        <f>SUM(J49:M49)</f>
        <v>340102</v>
      </c>
      <c r="J49" s="42">
        <v>90771</v>
      </c>
      <c r="K49" s="42">
        <v>86120</v>
      </c>
      <c r="L49" s="18">
        <v>82551</v>
      </c>
      <c r="M49" s="18">
        <v>80660</v>
      </c>
      <c r="N49" s="13">
        <f>SUM(O49:R49)</f>
        <v>310075</v>
      </c>
      <c r="O49" s="13">
        <v>82227</v>
      </c>
      <c r="P49" s="13">
        <v>78463</v>
      </c>
      <c r="Q49" s="14">
        <v>75894</v>
      </c>
      <c r="R49" s="14">
        <v>73491</v>
      </c>
      <c r="S49" s="13">
        <v>270251</v>
      </c>
      <c r="T49" s="14">
        <v>71281</v>
      </c>
      <c r="U49" s="14">
        <v>68593</v>
      </c>
      <c r="V49" s="14">
        <v>65735</v>
      </c>
      <c r="W49" s="14">
        <v>64642</v>
      </c>
      <c r="X49" s="81">
        <f>SUM(Y49:AB49)</f>
        <v>238860</v>
      </c>
      <c r="Y49" s="14">
        <v>64584</v>
      </c>
      <c r="Z49" s="14">
        <v>61054</v>
      </c>
      <c r="AA49" s="14">
        <v>57052</v>
      </c>
      <c r="AB49" s="14">
        <v>56170</v>
      </c>
      <c r="AC49" s="42">
        <v>220559</v>
      </c>
      <c r="AD49" s="43">
        <v>59405</v>
      </c>
      <c r="AE49" s="43">
        <v>56516</v>
      </c>
      <c r="AF49" s="14">
        <v>53069</v>
      </c>
      <c r="AG49" s="14">
        <v>51569</v>
      </c>
      <c r="AH49" s="42">
        <v>181142</v>
      </c>
      <c r="AI49" s="14">
        <v>48942</v>
      </c>
      <c r="AJ49" s="14">
        <v>46134</v>
      </c>
      <c r="AK49" s="14">
        <v>43683</v>
      </c>
      <c r="AL49" s="14">
        <v>42383</v>
      </c>
      <c r="AM49" s="42">
        <v>156801</v>
      </c>
      <c r="AN49" s="18">
        <v>42400</v>
      </c>
      <c r="AO49" s="13">
        <v>39159</v>
      </c>
      <c r="AP49" s="13">
        <v>37704</v>
      </c>
      <c r="AQ49" s="13">
        <v>37538</v>
      </c>
      <c r="AR49" s="13">
        <f t="shared" si="10"/>
        <v>137582</v>
      </c>
      <c r="AS49" s="13">
        <v>36658</v>
      </c>
      <c r="AT49" s="14">
        <v>34500</v>
      </c>
      <c r="AU49" s="14">
        <v>33834</v>
      </c>
      <c r="AV49" s="14">
        <v>32590</v>
      </c>
    </row>
    <row r="50" spans="1:48" ht="12.75">
      <c r="A50" s="34" t="s">
        <v>28</v>
      </c>
      <c r="B50" s="34"/>
      <c r="D50" s="44">
        <f>(D49/$D49)*100</f>
        <v>100</v>
      </c>
      <c r="E50" s="44">
        <f>(E49/$D49)*100</f>
        <v>26.536231473054876</v>
      </c>
      <c r="F50" s="44">
        <f>(F49/$D49)*100</f>
        <v>25.74191569063708</v>
      </c>
      <c r="G50" s="44">
        <f>(G49/$D49)*100</f>
        <v>24.269556900183304</v>
      </c>
      <c r="H50" s="44">
        <f>(H49/$D49)*100</f>
        <v>23.452295936124738</v>
      </c>
      <c r="I50" s="44">
        <f>(I49/$I49)*100</f>
        <v>100</v>
      </c>
      <c r="J50" s="44">
        <f>(J49/$I49)*100</f>
        <v>26.689346137335267</v>
      </c>
      <c r="K50" s="44">
        <f>(K49/$I49)*100</f>
        <v>25.321815220139843</v>
      </c>
      <c r="L50" s="44">
        <f>(L49/$I49)*100</f>
        <v>24.27242415510641</v>
      </c>
      <c r="M50" s="44">
        <f>(M49/$I49)*100</f>
        <v>23.71641448741848</v>
      </c>
      <c r="N50" s="44">
        <f>(N49/$N49)*100</f>
        <v>100</v>
      </c>
      <c r="O50" s="44">
        <f>(O49/$N49)*100</f>
        <v>26.518422962186566</v>
      </c>
      <c r="P50" s="44">
        <f>(P49/$N49)*100</f>
        <v>25.304523099250183</v>
      </c>
      <c r="Q50" s="44">
        <f>(Q49/$N49)*100</f>
        <v>24.476013867612675</v>
      </c>
      <c r="R50" s="44">
        <f>(R49/$N49)*100</f>
        <v>23.701040070950576</v>
      </c>
      <c r="S50" s="44">
        <v>100</v>
      </c>
      <c r="T50" s="44">
        <v>26.37585059814765</v>
      </c>
      <c r="U50" s="44">
        <v>25.38121968096325</v>
      </c>
      <c r="V50" s="44">
        <v>24.32368427868907</v>
      </c>
      <c r="W50" s="44">
        <v>23.91924544220003</v>
      </c>
      <c r="X50" s="44">
        <v>100</v>
      </c>
      <c r="Y50" s="44">
        <v>27.03843255463451</v>
      </c>
      <c r="Z50" s="44">
        <v>25.56057941890647</v>
      </c>
      <c r="AA50" s="44">
        <v>23.885120991375704</v>
      </c>
      <c r="AB50" s="44">
        <v>23.515867035083314</v>
      </c>
      <c r="AC50" s="45">
        <v>100</v>
      </c>
      <c r="AD50" s="45">
        <v>26.933836297770664</v>
      </c>
      <c r="AE50" s="45">
        <v>25.623982698506975</v>
      </c>
      <c r="AF50" s="44">
        <v>24.061135569167433</v>
      </c>
      <c r="AG50" s="44">
        <v>23.381045434554927</v>
      </c>
      <c r="AH50" s="44">
        <v>100</v>
      </c>
      <c r="AI50" s="44">
        <v>27.018582106855394</v>
      </c>
      <c r="AJ50" s="44">
        <v>25.468417042982853</v>
      </c>
      <c r="AK50" s="44">
        <v>24.115334930606927</v>
      </c>
      <c r="AL50" s="44">
        <v>23.397665919554825</v>
      </c>
      <c r="AM50" s="44">
        <v>100</v>
      </c>
      <c r="AN50" s="44">
        <v>27.040643873444687</v>
      </c>
      <c r="AO50" s="44">
        <v>24.97369276981652</v>
      </c>
      <c r="AP50" s="44">
        <v>24.045765014253735</v>
      </c>
      <c r="AQ50" s="44">
        <v>23.939898342485062</v>
      </c>
      <c r="AR50" s="44">
        <f t="shared" si="10"/>
        <v>100</v>
      </c>
      <c r="AS50" s="44">
        <v>26.64447384105479</v>
      </c>
      <c r="AT50" s="44">
        <v>25.075954703376897</v>
      </c>
      <c r="AU50" s="44">
        <v>24.591879751711705</v>
      </c>
      <c r="AV50" s="44">
        <v>23.687691703856608</v>
      </c>
    </row>
    <row r="51" spans="1:48" ht="12.75">
      <c r="A51" s="77" t="s">
        <v>29</v>
      </c>
      <c r="B51" s="77">
        <v>110866</v>
      </c>
      <c r="C51">
        <v>97777</v>
      </c>
      <c r="D51" s="13">
        <f>SUM(E51:H51)</f>
        <v>401377</v>
      </c>
      <c r="E51">
        <v>114482</v>
      </c>
      <c r="F51">
        <v>98834</v>
      </c>
      <c r="G51">
        <v>100084</v>
      </c>
      <c r="H51">
        <v>87977</v>
      </c>
      <c r="I51" s="13">
        <f>SUM(J51:M51)</f>
        <v>359581</v>
      </c>
      <c r="J51" s="42">
        <v>101934</v>
      </c>
      <c r="K51" s="42">
        <v>88379</v>
      </c>
      <c r="L51" s="18">
        <v>91349</v>
      </c>
      <c r="M51" s="18">
        <v>77919</v>
      </c>
      <c r="N51" s="13">
        <f>SUM(O51:R51)</f>
        <v>327353</v>
      </c>
      <c r="O51" s="13">
        <v>100836</v>
      </c>
      <c r="P51" s="13">
        <v>81104</v>
      </c>
      <c r="Q51" s="14">
        <v>77073</v>
      </c>
      <c r="R51" s="14">
        <v>68340</v>
      </c>
      <c r="S51" s="13">
        <v>305041</v>
      </c>
      <c r="T51" s="14">
        <v>94108</v>
      </c>
      <c r="U51" s="14">
        <v>75835</v>
      </c>
      <c r="V51" s="14">
        <v>71368</v>
      </c>
      <c r="W51" s="14">
        <v>63730</v>
      </c>
      <c r="X51" s="81">
        <f>SUM(Y51:AB51)</f>
        <v>277134</v>
      </c>
      <c r="Y51" s="14">
        <v>87983</v>
      </c>
      <c r="Z51" s="14">
        <v>66777</v>
      </c>
      <c r="AA51" s="14">
        <v>65383</v>
      </c>
      <c r="AB51" s="14">
        <v>56991</v>
      </c>
      <c r="AC51" s="42">
        <v>253373</v>
      </c>
      <c r="AD51" s="43">
        <v>82197</v>
      </c>
      <c r="AE51" s="43">
        <v>59099</v>
      </c>
      <c r="AF51" s="14">
        <v>58029</v>
      </c>
      <c r="AG51" s="14">
        <v>54048</v>
      </c>
      <c r="AH51" s="42">
        <v>217563</v>
      </c>
      <c r="AI51" s="14">
        <v>70376</v>
      </c>
      <c r="AJ51" s="14">
        <v>49856</v>
      </c>
      <c r="AK51" s="14">
        <v>52325</v>
      </c>
      <c r="AL51" s="14">
        <v>45006</v>
      </c>
      <c r="AM51" s="42">
        <v>175768</v>
      </c>
      <c r="AN51" s="18">
        <v>64556</v>
      </c>
      <c r="AO51" s="13">
        <v>39569</v>
      </c>
      <c r="AP51" s="13">
        <v>36861</v>
      </c>
      <c r="AQ51" s="13">
        <v>34782</v>
      </c>
      <c r="AR51" s="13">
        <f t="shared" si="10"/>
        <v>146927</v>
      </c>
      <c r="AS51" s="13">
        <v>50998</v>
      </c>
      <c r="AT51" s="14">
        <v>33343</v>
      </c>
      <c r="AU51" s="14">
        <v>31567</v>
      </c>
      <c r="AV51" s="14">
        <v>31019</v>
      </c>
    </row>
    <row r="52" spans="1:48" ht="12.75">
      <c r="A52" s="78" t="s">
        <v>30</v>
      </c>
      <c r="B52" s="78"/>
      <c r="C52" s="9"/>
      <c r="D52" s="47">
        <f>(D51/$D51)*100</f>
        <v>100</v>
      </c>
      <c r="E52" s="44">
        <f>(E51/$D51)*100</f>
        <v>28.522311941142615</v>
      </c>
      <c r="F52" s="44">
        <f>(F51/$D51)*100</f>
        <v>24.62373279983656</v>
      </c>
      <c r="G52" s="44">
        <f>(G51/$D51)*100</f>
        <v>24.935160709258376</v>
      </c>
      <c r="H52" s="44">
        <f>(H51/$D51)*100</f>
        <v>21.918794549762445</v>
      </c>
      <c r="I52" s="44">
        <f>(I51/$I51)*100</f>
        <v>100</v>
      </c>
      <c r="J52" s="44">
        <f>(J51/$I51)*100</f>
        <v>28.347993915140123</v>
      </c>
      <c r="K52" s="44">
        <f>(K51/$I51)*100</f>
        <v>24.57832866586388</v>
      </c>
      <c r="L52" s="44">
        <f>(L51/$I51)*100</f>
        <v>25.404289993075274</v>
      </c>
      <c r="M52" s="44">
        <f>(M51/$I51)*100</f>
        <v>21.669387425920725</v>
      </c>
      <c r="N52" s="44">
        <f>(N51/$N51)*100</f>
        <v>100</v>
      </c>
      <c r="O52" s="44">
        <f>(O51/$N51)*100</f>
        <v>30.80344459956072</v>
      </c>
      <c r="P52" s="44">
        <f>(P51/$N51)*100</f>
        <v>24.775700848930665</v>
      </c>
      <c r="Q52" s="44">
        <f>(Q51/$N51)*100</f>
        <v>23.544308437680424</v>
      </c>
      <c r="R52" s="44">
        <f>(R51/$N51)*100</f>
        <v>20.876546113828194</v>
      </c>
      <c r="S52" s="47">
        <v>100</v>
      </c>
      <c r="T52" s="47">
        <v>30.850934792372176</v>
      </c>
      <c r="U52" s="47">
        <v>24.86059251051498</v>
      </c>
      <c r="V52" s="47">
        <v>23.39619919945188</v>
      </c>
      <c r="W52" s="47">
        <v>20.89227349766097</v>
      </c>
      <c r="X52" s="47">
        <v>100</v>
      </c>
      <c r="Y52" s="47">
        <v>31.747457908448624</v>
      </c>
      <c r="Z52" s="47">
        <v>24.095563878845613</v>
      </c>
      <c r="AA52" s="47">
        <v>23.592558112681953</v>
      </c>
      <c r="AB52" s="47">
        <v>20.564420100023813</v>
      </c>
      <c r="AC52" s="48">
        <v>100</v>
      </c>
      <c r="AD52" s="48">
        <v>32.441104616514</v>
      </c>
      <c r="AE52" s="48">
        <v>23.324900443220077</v>
      </c>
      <c r="AF52" s="47">
        <v>22.90259814581664</v>
      </c>
      <c r="AG52" s="47">
        <v>21.33139679444929</v>
      </c>
      <c r="AH52" s="47">
        <v>100</v>
      </c>
      <c r="AI52" s="47">
        <v>32.34741201399135</v>
      </c>
      <c r="AJ52" s="47">
        <v>22.915661210775728</v>
      </c>
      <c r="AK52" s="47">
        <v>24.050504911221118</v>
      </c>
      <c r="AL52" s="47">
        <v>20.686421864011802</v>
      </c>
      <c r="AM52" s="47">
        <v>100</v>
      </c>
      <c r="AN52" s="47">
        <v>36.72795958308679</v>
      </c>
      <c r="AO52" s="47">
        <v>22.512061353602476</v>
      </c>
      <c r="AP52" s="47">
        <v>20.971394110418277</v>
      </c>
      <c r="AQ52" s="47">
        <v>19.78858495289245</v>
      </c>
      <c r="AR52" s="47">
        <f t="shared" si="10"/>
        <v>100.00000000000001</v>
      </c>
      <c r="AS52" s="47">
        <v>34.70975382332723</v>
      </c>
      <c r="AT52" s="47">
        <v>22.69358252737754</v>
      </c>
      <c r="AU52" s="47">
        <v>21.484818991744202</v>
      </c>
      <c r="AV52" s="47">
        <v>21.11184465755103</v>
      </c>
    </row>
    <row r="53" spans="1:48" ht="12.75">
      <c r="A53" s="79" t="s">
        <v>31</v>
      </c>
      <c r="B53" s="79">
        <v>723657</v>
      </c>
      <c r="C53" s="80">
        <v>725944</v>
      </c>
      <c r="D53" s="13">
        <f>SUM(E53:H53)</f>
        <v>2830467</v>
      </c>
      <c r="E53" s="80">
        <v>764696</v>
      </c>
      <c r="F53" s="80">
        <v>772962</v>
      </c>
      <c r="G53" s="80">
        <v>649163</v>
      </c>
      <c r="H53" s="80">
        <v>643646</v>
      </c>
      <c r="I53" s="81">
        <f>SUM(J53:M53)</f>
        <v>2519784</v>
      </c>
      <c r="J53" s="82">
        <v>684843</v>
      </c>
      <c r="K53" s="82">
        <v>688388</v>
      </c>
      <c r="L53" s="83">
        <v>571696</v>
      </c>
      <c r="M53" s="83">
        <v>574857</v>
      </c>
      <c r="N53" s="81">
        <f>SUM(O53:R53)</f>
        <v>2254887</v>
      </c>
      <c r="O53" s="81">
        <v>614624</v>
      </c>
      <c r="P53" s="81">
        <v>601619</v>
      </c>
      <c r="Q53" s="14">
        <v>513595</v>
      </c>
      <c r="R53" s="14">
        <v>525049</v>
      </c>
      <c r="S53" s="81">
        <f>SUM(T53:W53)</f>
        <v>2090957</v>
      </c>
      <c r="T53" s="14">
        <v>565849</v>
      </c>
      <c r="U53" s="14">
        <v>571321</v>
      </c>
      <c r="V53" s="14">
        <v>468665</v>
      </c>
      <c r="W53" s="14">
        <v>485122</v>
      </c>
      <c r="X53" s="81">
        <f>SUM(Y53:AB53)</f>
        <v>1902998</v>
      </c>
      <c r="Y53" s="14">
        <v>516213</v>
      </c>
      <c r="Z53" s="14">
        <v>517801</v>
      </c>
      <c r="AA53" s="14">
        <v>425021</v>
      </c>
      <c r="AB53" s="14">
        <v>443963</v>
      </c>
      <c r="AC53" s="81">
        <f>SUM(AD53:AG53)</f>
        <v>1761835</v>
      </c>
      <c r="AD53" s="43">
        <v>488942</v>
      </c>
      <c r="AE53" s="43">
        <v>479184</v>
      </c>
      <c r="AF53" s="14">
        <v>386484</v>
      </c>
      <c r="AG53" s="14">
        <v>407225</v>
      </c>
      <c r="AH53" s="42">
        <v>1598126</v>
      </c>
      <c r="AI53" s="14">
        <v>441779</v>
      </c>
      <c r="AJ53" s="14">
        <v>443651</v>
      </c>
      <c r="AK53" s="14">
        <v>351416</v>
      </c>
      <c r="AL53" s="14">
        <v>361280</v>
      </c>
      <c r="AM53" s="42">
        <v>1390148</v>
      </c>
      <c r="AN53" s="18">
        <v>392217</v>
      </c>
      <c r="AO53" s="13">
        <v>379908</v>
      </c>
      <c r="AP53" s="13">
        <v>298358</v>
      </c>
      <c r="AQ53" s="13">
        <v>319665</v>
      </c>
      <c r="AR53" s="13">
        <f t="shared" si="10"/>
        <v>1243547</v>
      </c>
      <c r="AS53" s="13">
        <v>349418</v>
      </c>
      <c r="AT53" s="14">
        <v>343375</v>
      </c>
      <c r="AU53" s="14">
        <v>266635</v>
      </c>
      <c r="AV53" s="14">
        <v>284119</v>
      </c>
    </row>
    <row r="54" spans="1:48" ht="12.75">
      <c r="A54" s="84"/>
      <c r="B54" s="84"/>
      <c r="C54" s="9"/>
      <c r="D54" s="44">
        <f>(D53/$D53)*100</f>
        <v>100</v>
      </c>
      <c r="E54" s="47">
        <f>(E53/$D53)*100</f>
        <v>27.01660185404034</v>
      </c>
      <c r="F54" s="47">
        <f>(F53/$D53)*100</f>
        <v>27.308638468493008</v>
      </c>
      <c r="G54" s="47">
        <f>(G53/$D53)*100</f>
        <v>22.934837254771033</v>
      </c>
      <c r="H54" s="47">
        <f>(H53/$D53)*100</f>
        <v>22.739922422695617</v>
      </c>
      <c r="I54" s="47">
        <f>(I53/$I53)*100</f>
        <v>100</v>
      </c>
      <c r="J54" s="47">
        <f>(J53/$I53)*100</f>
        <v>27.178639121448505</v>
      </c>
      <c r="K54" s="47">
        <f>(K53/$I53)*100</f>
        <v>27.319325783479854</v>
      </c>
      <c r="L54" s="47">
        <f>(L53/$I53)*100</f>
        <v>22.6882939172564</v>
      </c>
      <c r="M54" s="47">
        <f>(M53/$I53)*100</f>
        <v>22.813741177815242</v>
      </c>
      <c r="N54" s="47">
        <f>(N53/$N53)*100</f>
        <v>100</v>
      </c>
      <c r="O54" s="47">
        <f>(O53/$N53)*100</f>
        <v>27.257419107919823</v>
      </c>
      <c r="P54" s="47">
        <f>(P53/$N53)*100</f>
        <v>26.680671803065962</v>
      </c>
      <c r="Q54" s="47">
        <f>(Q53/$N53)*100</f>
        <v>22.77697285939384</v>
      </c>
      <c r="R54" s="47">
        <f>(R53/$N53)*100</f>
        <v>23.284936229620374</v>
      </c>
      <c r="S54" s="47">
        <v>100</v>
      </c>
      <c r="T54" s="47">
        <v>27.061762238671918</v>
      </c>
      <c r="U54" s="47">
        <v>27.323460965664477</v>
      </c>
      <c r="V54" s="47">
        <v>22.413931631207575</v>
      </c>
      <c r="W54" s="47">
        <v>23.200988639635305</v>
      </c>
      <c r="X54" s="47">
        <v>100</v>
      </c>
      <c r="Y54" s="47">
        <v>26.918044908513806</v>
      </c>
      <c r="Z54" s="47">
        <v>27.00085153158358</v>
      </c>
      <c r="AA54" s="47">
        <v>22.162817218980237</v>
      </c>
      <c r="AB54" s="47">
        <v>23.150552139753383</v>
      </c>
      <c r="AC54" s="45">
        <v>100</v>
      </c>
      <c r="AD54" s="45">
        <v>27.751860985847145</v>
      </c>
      <c r="AE54" s="45">
        <v>27.19800662377578</v>
      </c>
      <c r="AF54" s="44">
        <v>21.936446943101938</v>
      </c>
      <c r="AG54" s="44">
        <v>23.11368544727514</v>
      </c>
      <c r="AH54" s="44">
        <v>100</v>
      </c>
      <c r="AI54" s="44">
        <v>27.64356502553616</v>
      </c>
      <c r="AJ54" s="44">
        <v>27.760702222478077</v>
      </c>
      <c r="AK54" s="44">
        <v>21.989254914818982</v>
      </c>
      <c r="AL54" s="44">
        <v>22.606477837166782</v>
      </c>
      <c r="AM54" s="44">
        <v>100</v>
      </c>
      <c r="AN54" s="44">
        <v>28.214046274209654</v>
      </c>
      <c r="AO54" s="44">
        <v>27.328600983492407</v>
      </c>
      <c r="AP54" s="44">
        <v>21.46231911997859</v>
      </c>
      <c r="AQ54" s="44">
        <v>22.99503362231935</v>
      </c>
      <c r="AR54" s="47">
        <f t="shared" si="10"/>
        <v>100</v>
      </c>
      <c r="AS54" s="44">
        <v>28.09849567406781</v>
      </c>
      <c r="AT54" s="44">
        <v>27.61254701269835</v>
      </c>
      <c r="AU54" s="44">
        <v>21.44148954563036</v>
      </c>
      <c r="AV54" s="44">
        <v>22.847467767603476</v>
      </c>
    </row>
    <row r="55" spans="1:48" ht="12.75">
      <c r="A55" s="140" t="s">
        <v>37</v>
      </c>
      <c r="B55" s="140"/>
      <c r="C55" s="54"/>
      <c r="D55" s="55"/>
      <c r="G55" s="9"/>
      <c r="H55" s="9"/>
      <c r="I55" s="3"/>
      <c r="J55" s="3"/>
      <c r="K55" s="3"/>
      <c r="L55" s="7"/>
      <c r="M55" s="85"/>
      <c r="N55" s="7"/>
      <c r="O55" s="65"/>
      <c r="P55" s="86"/>
      <c r="Q55" s="65"/>
      <c r="R55" s="86"/>
      <c r="S55" s="69"/>
      <c r="T55" s="87"/>
      <c r="U55" s="56"/>
      <c r="V55" s="88"/>
      <c r="W55" s="89"/>
      <c r="X55" s="89"/>
      <c r="Y55" s="89"/>
      <c r="Z55" s="89"/>
      <c r="AA55" s="89"/>
      <c r="AB55" s="89"/>
      <c r="AC55" s="56"/>
      <c r="AD55" s="56"/>
      <c r="AE55" s="56"/>
      <c r="AF55" s="56"/>
      <c r="AG55" s="56"/>
      <c r="AH55" s="90"/>
      <c r="AI55" s="90"/>
      <c r="AJ55" s="90"/>
      <c r="AK55" s="90"/>
      <c r="AL55" s="90"/>
      <c r="AM55" s="90"/>
      <c r="AN55" s="90"/>
      <c r="AO55" s="90"/>
      <c r="AP55" s="54"/>
      <c r="AQ55" s="54"/>
      <c r="AR55" s="54"/>
      <c r="AS55" s="54"/>
      <c r="AT55" s="54"/>
      <c r="AU55" s="54"/>
      <c r="AV55" s="54"/>
    </row>
    <row r="56" spans="1:44" ht="12.75">
      <c r="A56" s="91"/>
      <c r="B56" s="145"/>
      <c r="C56" s="11" t="s">
        <v>75</v>
      </c>
      <c r="E56" s="54"/>
      <c r="F56" s="54"/>
      <c r="G56" s="54" t="s">
        <v>0</v>
      </c>
      <c r="H56" s="54"/>
      <c r="I56" s="92"/>
      <c r="J56" s="92"/>
      <c r="K56" s="92" t="s">
        <v>2</v>
      </c>
      <c r="L56" s="93"/>
      <c r="M56" s="93"/>
      <c r="N56" s="89"/>
      <c r="O56" s="56"/>
      <c r="P56" s="59" t="s">
        <v>3</v>
      </c>
      <c r="Q56" s="56"/>
      <c r="R56" s="94"/>
      <c r="S56" s="89"/>
      <c r="T56" s="59"/>
      <c r="U56" s="89" t="s">
        <v>4</v>
      </c>
      <c r="V56" s="94"/>
      <c r="W56" s="94"/>
      <c r="X56" s="89"/>
      <c r="Y56" s="58"/>
      <c r="Z56" s="95" t="s">
        <v>5</v>
      </c>
      <c r="AA56" s="60"/>
      <c r="AB56" s="58"/>
      <c r="AC56" s="89"/>
      <c r="AD56" s="58"/>
      <c r="AE56" s="95" t="s">
        <v>6</v>
      </c>
      <c r="AF56" s="60"/>
      <c r="AG56" s="58"/>
      <c r="AH56" s="89"/>
      <c r="AI56" s="58"/>
      <c r="AJ56" s="95" t="s">
        <v>7</v>
      </c>
      <c r="AK56" s="60"/>
      <c r="AL56" s="58"/>
      <c r="AM56" s="89"/>
      <c r="AN56" s="58"/>
      <c r="AO56" s="95" t="s">
        <v>8</v>
      </c>
      <c r="AP56" s="60"/>
      <c r="AQ56" s="58"/>
      <c r="AR56" s="169"/>
    </row>
    <row r="57" spans="1:44" ht="12.75">
      <c r="A57" s="96"/>
      <c r="B57" s="96" t="s">
        <v>12</v>
      </c>
      <c r="C57" s="143" t="s">
        <v>13</v>
      </c>
      <c r="D57" s="80" t="s">
        <v>1</v>
      </c>
      <c r="E57" s="97" t="s">
        <v>10</v>
      </c>
      <c r="F57" s="97" t="s">
        <v>11</v>
      </c>
      <c r="G57" s="97" t="s">
        <v>12</v>
      </c>
      <c r="H57" s="11" t="s">
        <v>13</v>
      </c>
      <c r="I57" s="22" t="s">
        <v>1</v>
      </c>
      <c r="J57" s="22" t="s">
        <v>15</v>
      </c>
      <c r="K57" s="22" t="s">
        <v>11</v>
      </c>
      <c r="L57" s="50" t="s">
        <v>12</v>
      </c>
      <c r="M57" s="50" t="s">
        <v>13</v>
      </c>
      <c r="N57" s="50" t="s">
        <v>1</v>
      </c>
      <c r="O57" s="50" t="s">
        <v>10</v>
      </c>
      <c r="P57" s="50" t="s">
        <v>11</v>
      </c>
      <c r="Q57" s="17" t="s">
        <v>12</v>
      </c>
      <c r="R57" s="17" t="s">
        <v>13</v>
      </c>
      <c r="S57" s="50" t="s">
        <v>1</v>
      </c>
      <c r="T57" s="17" t="s">
        <v>10</v>
      </c>
      <c r="U57" s="17" t="s">
        <v>11</v>
      </c>
      <c r="V57" s="17" t="s">
        <v>12</v>
      </c>
      <c r="W57" s="17" t="s">
        <v>13</v>
      </c>
      <c r="X57" s="50" t="s">
        <v>1</v>
      </c>
      <c r="Y57" s="17" t="s">
        <v>10</v>
      </c>
      <c r="Z57" s="17" t="s">
        <v>11</v>
      </c>
      <c r="AA57" s="17" t="s">
        <v>12</v>
      </c>
      <c r="AB57" s="17" t="s">
        <v>13</v>
      </c>
      <c r="AC57" s="50" t="s">
        <v>1</v>
      </c>
      <c r="AD57" s="17" t="s">
        <v>10</v>
      </c>
      <c r="AE57" s="17" t="s">
        <v>11</v>
      </c>
      <c r="AF57" s="17" t="s">
        <v>12</v>
      </c>
      <c r="AG57" s="17" t="s">
        <v>13</v>
      </c>
      <c r="AH57" s="50" t="s">
        <v>1</v>
      </c>
      <c r="AI57" s="17" t="s">
        <v>10</v>
      </c>
      <c r="AJ57" s="17" t="s">
        <v>11</v>
      </c>
      <c r="AK57" s="17" t="s">
        <v>12</v>
      </c>
      <c r="AL57" s="17" t="s">
        <v>13</v>
      </c>
      <c r="AM57" s="50" t="s">
        <v>1</v>
      </c>
      <c r="AN57" s="17" t="s">
        <v>10</v>
      </c>
      <c r="AO57" s="17" t="s">
        <v>11</v>
      </c>
      <c r="AP57" s="17" t="s">
        <v>12</v>
      </c>
      <c r="AQ57" s="17" t="s">
        <v>13</v>
      </c>
      <c r="AR57" s="17"/>
    </row>
    <row r="58" spans="1:44" ht="12.75">
      <c r="A58" s="98"/>
      <c r="B58" s="98"/>
      <c r="C58" s="9"/>
      <c r="D58" s="9" t="s">
        <v>14</v>
      </c>
      <c r="E58" s="9"/>
      <c r="F58" s="9"/>
      <c r="G58" s="9"/>
      <c r="H58" s="9"/>
      <c r="I58" s="99" t="s">
        <v>14</v>
      </c>
      <c r="J58" s="99"/>
      <c r="K58" s="99"/>
      <c r="L58" s="26"/>
      <c r="M58" s="26"/>
      <c r="N58" s="26" t="s">
        <v>16</v>
      </c>
      <c r="O58" s="26"/>
      <c r="P58" s="26"/>
      <c r="Q58" s="27"/>
      <c r="R58" s="27"/>
      <c r="S58" s="26" t="s">
        <v>16</v>
      </c>
      <c r="T58" s="27"/>
      <c r="U58" s="27"/>
      <c r="V58" s="27"/>
      <c r="W58" s="27"/>
      <c r="X58" s="26" t="s">
        <v>16</v>
      </c>
      <c r="Y58" s="27"/>
      <c r="Z58" s="27"/>
      <c r="AA58" s="27"/>
      <c r="AB58" s="27"/>
      <c r="AC58" s="26" t="s">
        <v>16</v>
      </c>
      <c r="AD58" s="27"/>
      <c r="AE58" s="27"/>
      <c r="AF58" s="27"/>
      <c r="AG58" s="27"/>
      <c r="AH58" s="26" t="s">
        <v>16</v>
      </c>
      <c r="AI58" s="27"/>
      <c r="AJ58" s="27"/>
      <c r="AK58" s="27"/>
      <c r="AL58" s="27"/>
      <c r="AM58" s="26" t="s">
        <v>16</v>
      </c>
      <c r="AN58" s="27"/>
      <c r="AO58" s="27"/>
      <c r="AP58" s="27"/>
      <c r="AQ58" s="27"/>
      <c r="AR58" s="17"/>
    </row>
    <row r="59" spans="1:44" ht="12.75">
      <c r="A59" s="61" t="s">
        <v>20</v>
      </c>
      <c r="B59" s="62">
        <f>(B37/G37)*100-100</f>
        <v>6.796205155364007</v>
      </c>
      <c r="C59" s="62">
        <f>(C37/H37)*100-100</f>
        <v>5.085341617580582</v>
      </c>
      <c r="D59" s="62">
        <f>(D37/I37)*100-100</f>
        <v>3.977172973997156</v>
      </c>
      <c r="E59" s="62">
        <f aca="true" t="shared" si="11" ref="E59:R59">(E37/J37)*100-100</f>
        <v>4.417229787321091</v>
      </c>
      <c r="F59" s="62">
        <f t="shared" si="11"/>
        <v>2.55694296291648</v>
      </c>
      <c r="G59" s="62">
        <f t="shared" si="11"/>
        <v>3.942560481383424</v>
      </c>
      <c r="H59" s="62">
        <f t="shared" si="11"/>
        <v>5.573271323935984</v>
      </c>
      <c r="I59" s="62">
        <f t="shared" si="11"/>
        <v>13.275233675223433</v>
      </c>
      <c r="J59" s="62">
        <f t="shared" si="11"/>
        <v>13.171277539838712</v>
      </c>
      <c r="K59" s="62">
        <f t="shared" si="11"/>
        <v>22.350743404048416</v>
      </c>
      <c r="L59" s="62">
        <f t="shared" si="11"/>
        <v>9.897365291945675</v>
      </c>
      <c r="M59" s="62">
        <f t="shared" si="11"/>
        <v>4.7003870067250375</v>
      </c>
      <c r="N59" s="62">
        <f t="shared" si="11"/>
        <v>-2.6909008693119603</v>
      </c>
      <c r="O59" s="62">
        <f t="shared" si="11"/>
        <v>-3.760174677678094</v>
      </c>
      <c r="P59" s="62">
        <f t="shared" si="11"/>
        <v>-8.076828077769022</v>
      </c>
      <c r="Q59" s="62">
        <f t="shared" si="11"/>
        <v>0.2897580468006282</v>
      </c>
      <c r="R59" s="62">
        <f t="shared" si="11"/>
        <v>3.680315737543168</v>
      </c>
      <c r="S59" s="62">
        <v>11.404566693491065</v>
      </c>
      <c r="T59" s="63">
        <v>15.275887162364624</v>
      </c>
      <c r="U59" s="62">
        <v>12.436356903870822</v>
      </c>
      <c r="V59" s="62">
        <v>11.391151349902705</v>
      </c>
      <c r="W59" s="62">
        <v>6.108062363133512</v>
      </c>
      <c r="X59" s="100">
        <v>1.4105025727168652</v>
      </c>
      <c r="Y59" s="100">
        <v>-3.9187621844384637</v>
      </c>
      <c r="Z59" s="100">
        <v>-0.31507066019827334</v>
      </c>
      <c r="AA59" s="100">
        <v>7.327230434456382</v>
      </c>
      <c r="AB59" s="100">
        <v>5.42586460632819</v>
      </c>
      <c r="AC59" s="64">
        <v>4.3995977355676334</v>
      </c>
      <c r="AD59" s="64">
        <v>4.42636750962067</v>
      </c>
      <c r="AE59" s="64">
        <v>-0.459934520021258</v>
      </c>
      <c r="AF59" s="62">
        <v>4.880576067994911</v>
      </c>
      <c r="AG59" s="62">
        <v>11.593533487297922</v>
      </c>
      <c r="AH59" s="62">
        <v>14.337429717215148</v>
      </c>
      <c r="AI59" s="62">
        <v>13.721927536656606</v>
      </c>
      <c r="AJ59" s="62">
        <v>19.40475071292031</v>
      </c>
      <c r="AK59" s="62">
        <v>13.290339836842652</v>
      </c>
      <c r="AL59" s="62">
        <v>8.614461860911057</v>
      </c>
      <c r="AM59" s="62">
        <v>6.7299127149377425</v>
      </c>
      <c r="AN59" s="63">
        <v>3.8530602306966553</v>
      </c>
      <c r="AO59" s="62">
        <v>4.390922101819669</v>
      </c>
      <c r="AP59" s="62">
        <v>10.333803324917206</v>
      </c>
      <c r="AQ59" s="62">
        <v>11.060484120596794</v>
      </c>
      <c r="AR59" s="62"/>
    </row>
    <row r="60" spans="1:44" ht="12.75">
      <c r="A60" s="61" t="s">
        <v>21</v>
      </c>
      <c r="B60" s="62">
        <f>(B39/G39)*100-100</f>
        <v>6.360348861944274</v>
      </c>
      <c r="C60" s="62">
        <f>(C39/H39)*100-100</f>
        <v>20.36982509863965</v>
      </c>
      <c r="D60" s="62">
        <f>(D39/I39)*100-100</f>
        <v>26.21020565999021</v>
      </c>
      <c r="E60" s="62">
        <f aca="true" t="shared" si="12" ref="E60:R60">(E39/J39)*100-100</f>
        <v>23.80049821293187</v>
      </c>
      <c r="F60" s="62">
        <f t="shared" si="12"/>
        <v>30.554875061244473</v>
      </c>
      <c r="G60" s="62">
        <f t="shared" si="12"/>
        <v>29.32599724896835</v>
      </c>
      <c r="H60" s="62">
        <f t="shared" si="12"/>
        <v>21.093917136133484</v>
      </c>
      <c r="I60" s="62">
        <f t="shared" si="12"/>
        <v>1.9978749436537981</v>
      </c>
      <c r="J60" s="62">
        <f t="shared" si="12"/>
        <v>7.005852697456106</v>
      </c>
      <c r="K60" s="62">
        <f t="shared" si="12"/>
        <v>1.967151689252475</v>
      </c>
      <c r="L60" s="62">
        <f t="shared" si="12"/>
        <v>-0.3836667580159059</v>
      </c>
      <c r="M60" s="62">
        <f t="shared" si="12"/>
        <v>-1.5929824561403478</v>
      </c>
      <c r="N60" s="62">
        <f t="shared" si="12"/>
        <v>29.738084297589694</v>
      </c>
      <c r="O60" s="62">
        <f t="shared" si="12"/>
        <v>29.140163137020124</v>
      </c>
      <c r="P60" s="62">
        <f t="shared" si="12"/>
        <v>26.315374299913216</v>
      </c>
      <c r="Q60" s="62">
        <f t="shared" si="12"/>
        <v>31.80422611522485</v>
      </c>
      <c r="R60" s="62">
        <f t="shared" si="12"/>
        <v>32.38573021181716</v>
      </c>
      <c r="S60" s="62">
        <v>5.460472697636512</v>
      </c>
      <c r="T60" s="63">
        <v>5.469613259668509</v>
      </c>
      <c r="U60" s="62">
        <v>7.8067862913513055</v>
      </c>
      <c r="V60" s="62">
        <v>1.4474166361304508</v>
      </c>
      <c r="W60" s="62">
        <v>7.061865924010344</v>
      </c>
      <c r="X60" s="73">
        <v>9.930262966729629</v>
      </c>
      <c r="Y60" s="73">
        <v>17.238826686406952</v>
      </c>
      <c r="Z60" s="73">
        <v>20.13690232938292</v>
      </c>
      <c r="AA60" s="73">
        <v>4.810369659145451</v>
      </c>
      <c r="AB60" s="73">
        <v>-2.2744945567651627</v>
      </c>
      <c r="AC60" s="64">
        <v>15.761737911702872</v>
      </c>
      <c r="AD60" s="64">
        <v>5.106010503793036</v>
      </c>
      <c r="AE60" s="64">
        <v>0.6167763157894737</v>
      </c>
      <c r="AF60" s="62">
        <v>26.872944329394567</v>
      </c>
      <c r="AG60" s="62">
        <v>37.98283261802575</v>
      </c>
      <c r="AH60" s="62">
        <v>6.7251024620815505</v>
      </c>
      <c r="AI60" s="62">
        <v>10.07386789422974</v>
      </c>
      <c r="AJ60" s="62">
        <v>14.8388619997639</v>
      </c>
      <c r="AK60" s="62">
        <v>12.052962052962053</v>
      </c>
      <c r="AL60" s="62">
        <v>-10.049463143925683</v>
      </c>
      <c r="AM60" s="62">
        <v>20.666377878853513</v>
      </c>
      <c r="AN60" s="63">
        <v>17.793190416141236</v>
      </c>
      <c r="AO60" s="62">
        <v>18.376187814421467</v>
      </c>
      <c r="AP60" s="62">
        <v>13.722446445203355</v>
      </c>
      <c r="AQ60" s="62">
        <v>34.25655976676385</v>
      </c>
      <c r="AR60" s="62"/>
    </row>
    <row r="61" spans="1:44" ht="12.75">
      <c r="A61" s="61" t="s">
        <v>22</v>
      </c>
      <c r="B61" s="62">
        <f>(B41/G41)*100-100</f>
        <v>12.026102891878594</v>
      </c>
      <c r="C61" s="62">
        <f>(C41/H41)*100-100</f>
        <v>16.73699015471169</v>
      </c>
      <c r="D61" s="62">
        <f>(D41/I41)*100-100</f>
        <v>16.00126234669233</v>
      </c>
      <c r="E61" s="62">
        <f aca="true" t="shared" si="13" ref="E61:R61">(E41/J41)*100-100</f>
        <v>14.114255619924052</v>
      </c>
      <c r="F61" s="62">
        <f t="shared" si="13"/>
        <v>17.763256948417606</v>
      </c>
      <c r="G61" s="62">
        <f t="shared" si="13"/>
        <v>17.92268850869148</v>
      </c>
      <c r="H61" s="62">
        <f t="shared" si="13"/>
        <v>14.298543204949127</v>
      </c>
      <c r="I61" s="62">
        <f t="shared" si="13"/>
        <v>11.680556187184507</v>
      </c>
      <c r="J61" s="62">
        <f t="shared" si="13"/>
        <v>13.469905538722827</v>
      </c>
      <c r="K61" s="62">
        <f t="shared" si="13"/>
        <v>11.790976110593704</v>
      </c>
      <c r="L61" s="62">
        <f t="shared" si="13"/>
        <v>10.666122258516111</v>
      </c>
      <c r="M61" s="62">
        <f t="shared" si="13"/>
        <v>10.53405553785447</v>
      </c>
      <c r="N61" s="62">
        <f t="shared" si="13"/>
        <v>9.870837184900182</v>
      </c>
      <c r="O61" s="62">
        <f t="shared" si="13"/>
        <v>12.606103535800713</v>
      </c>
      <c r="P61" s="62">
        <f t="shared" si="13"/>
        <v>10.686207538967892</v>
      </c>
      <c r="Q61" s="62">
        <f t="shared" si="13"/>
        <v>9.987682200780128</v>
      </c>
      <c r="R61" s="62">
        <f t="shared" si="13"/>
        <v>5.89410848689333</v>
      </c>
      <c r="S61" s="62">
        <v>6.162557852719243</v>
      </c>
      <c r="T61" s="63">
        <v>5.06046511627907</v>
      </c>
      <c r="U61" s="62">
        <v>5.361302310973854</v>
      </c>
      <c r="V61" s="62">
        <v>6.808463984212257</v>
      </c>
      <c r="W61" s="62">
        <v>7.600150802183839</v>
      </c>
      <c r="X61" s="73">
        <v>13.094666746655463</v>
      </c>
      <c r="Y61" s="73">
        <v>12.005612436269672</v>
      </c>
      <c r="Z61" s="73">
        <v>14.032888650132818</v>
      </c>
      <c r="AA61" s="73">
        <v>13.060320116518696</v>
      </c>
      <c r="AB61" s="73">
        <v>13.375443262411352</v>
      </c>
      <c r="AC61" s="64">
        <v>5.734221376466857</v>
      </c>
      <c r="AD61" s="64">
        <v>6.007009896324222</v>
      </c>
      <c r="AE61" s="64">
        <v>6.241577754173471</v>
      </c>
      <c r="AF61" s="62">
        <v>5.3697959183673465</v>
      </c>
      <c r="AG61" s="62">
        <v>5.264210368444734</v>
      </c>
      <c r="AH61" s="62">
        <v>8.733511509612898</v>
      </c>
      <c r="AI61" s="62">
        <v>9.731424323712872</v>
      </c>
      <c r="AJ61" s="62">
        <v>7.6142218582591195</v>
      </c>
      <c r="AK61" s="62">
        <v>9.106131319248993</v>
      </c>
      <c r="AL61" s="62">
        <v>8.42517977812308</v>
      </c>
      <c r="AM61" s="62">
        <v>5.122918318794607</v>
      </c>
      <c r="AN61" s="63">
        <v>4.3910997149074715</v>
      </c>
      <c r="AO61" s="62">
        <v>6.687295231161267</v>
      </c>
      <c r="AP61" s="62">
        <v>5.395764493841995</v>
      </c>
      <c r="AQ61" s="62">
        <v>4.049481124981201</v>
      </c>
      <c r="AR61" s="62"/>
    </row>
    <row r="62" spans="1:44" ht="12.75">
      <c r="A62" s="61" t="s">
        <v>23</v>
      </c>
      <c r="B62" s="62">
        <f>(B43/G43)*100-100</f>
        <v>9.719162995594715</v>
      </c>
      <c r="C62" s="62">
        <f>(C43/H43)*100-100</f>
        <v>10.614053597805452</v>
      </c>
      <c r="D62" s="62">
        <f>(D43/I43)*100-100</f>
        <v>7.255188217249085</v>
      </c>
      <c r="E62" s="62">
        <f aca="true" t="shared" si="14" ref="E62:R62">(E43/J43)*100-100</f>
        <v>3.9318755256518187</v>
      </c>
      <c r="F62" s="62">
        <f t="shared" si="14"/>
        <v>5.06246368390471</v>
      </c>
      <c r="G62" s="62">
        <f t="shared" si="14"/>
        <v>11.308611707018088</v>
      </c>
      <c r="H62" s="62">
        <f t="shared" si="14"/>
        <v>9.151631477927054</v>
      </c>
      <c r="I62" s="62">
        <f t="shared" si="14"/>
        <v>8.479842832227405</v>
      </c>
      <c r="J62" s="62">
        <f t="shared" si="14"/>
        <v>12.41727072171446</v>
      </c>
      <c r="K62" s="62">
        <f t="shared" si="14"/>
        <v>7.177331465047487</v>
      </c>
      <c r="L62" s="62">
        <f t="shared" si="14"/>
        <v>4.4828690361831605</v>
      </c>
      <c r="M62" s="62">
        <f t="shared" si="14"/>
        <v>9.887792120138371</v>
      </c>
      <c r="N62" s="62">
        <f t="shared" si="14"/>
        <v>12.270711890346831</v>
      </c>
      <c r="O62" s="62">
        <f t="shared" si="14"/>
        <v>8.090614886731402</v>
      </c>
      <c r="P62" s="62">
        <f t="shared" si="14"/>
        <v>10.86562526969881</v>
      </c>
      <c r="Q62" s="62">
        <f t="shared" si="14"/>
        <v>15.581051073279056</v>
      </c>
      <c r="R62" s="62">
        <f t="shared" si="14"/>
        <v>15.144744511365843</v>
      </c>
      <c r="S62" s="62">
        <v>3.270267757530681</v>
      </c>
      <c r="T62" s="63">
        <v>2.3803295840962595</v>
      </c>
      <c r="U62" s="62">
        <v>4.964217773349035</v>
      </c>
      <c r="V62" s="62">
        <v>3.9730639730639727</v>
      </c>
      <c r="W62" s="62">
        <v>1.7093172611402037</v>
      </c>
      <c r="X62" s="73">
        <v>1.7139885103666757</v>
      </c>
      <c r="Y62" s="73">
        <v>0.2622606871230033</v>
      </c>
      <c r="Z62" s="73">
        <v>7.571623465211445</v>
      </c>
      <c r="AA62" s="73">
        <v>-0.526315789473685</v>
      </c>
      <c r="AB62" s="73">
        <v>-0.26606227828142437</v>
      </c>
      <c r="AC62" s="64">
        <v>-3.0350961648671575</v>
      </c>
      <c r="AD62" s="64">
        <v>-2.5057530043467144</v>
      </c>
      <c r="AE62" s="64">
        <v>-2.4617431803060548</v>
      </c>
      <c r="AF62" s="62">
        <v>0.12455686499952094</v>
      </c>
      <c r="AG62" s="62">
        <v>-7.171606293450421</v>
      </c>
      <c r="AH62" s="62">
        <v>23.619927454092043</v>
      </c>
      <c r="AI62" s="62">
        <v>26.52863151083792</v>
      </c>
      <c r="AJ62" s="62">
        <v>20.36380276856195</v>
      </c>
      <c r="AK62" s="62">
        <v>19.59436232382262</v>
      </c>
      <c r="AL62" s="62">
        <v>27.904527904527903</v>
      </c>
      <c r="AM62" s="62">
        <v>17.771918699729667</v>
      </c>
      <c r="AN62" s="63">
        <v>19.297568506368197</v>
      </c>
      <c r="AO62" s="62">
        <v>15.058575753586942</v>
      </c>
      <c r="AP62" s="62">
        <v>20.024755879521386</v>
      </c>
      <c r="AQ62" s="62">
        <v>16.730401529636712</v>
      </c>
      <c r="AR62" s="62"/>
    </row>
    <row r="63" spans="1:44" ht="12.75">
      <c r="A63" s="61" t="s">
        <v>24</v>
      </c>
      <c r="B63" s="62">
        <f>(B45/G45)*100-100</f>
        <v>11.509175179720017</v>
      </c>
      <c r="C63" s="62">
        <f>(C45/H45)*100-100</f>
        <v>13.532822783880988</v>
      </c>
      <c r="D63" s="62">
        <f>(D45/I45)*100-100</f>
        <v>12.023050168769316</v>
      </c>
      <c r="E63" s="62">
        <f aca="true" t="shared" si="15" ref="E63:R63">(E45/J45)*100-100</f>
        <v>9.62713791633108</v>
      </c>
      <c r="F63" s="62">
        <f t="shared" si="15"/>
        <v>14.947534637326811</v>
      </c>
      <c r="G63" s="62">
        <f t="shared" si="15"/>
        <v>12.924588763084827</v>
      </c>
      <c r="H63" s="62">
        <f t="shared" si="15"/>
        <v>10.737509483038906</v>
      </c>
      <c r="I63" s="62">
        <f t="shared" si="15"/>
        <v>11.505931851682249</v>
      </c>
      <c r="J63" s="62">
        <f t="shared" si="15"/>
        <v>11.364955416029133</v>
      </c>
      <c r="K63" s="62">
        <f t="shared" si="15"/>
        <v>10.921520989886432</v>
      </c>
      <c r="L63" s="62">
        <f t="shared" si="15"/>
        <v>11.968904171027049</v>
      </c>
      <c r="M63" s="62">
        <f t="shared" si="15"/>
        <v>11.825480987729136</v>
      </c>
      <c r="N63" s="62">
        <f t="shared" si="15"/>
        <v>12.369542494170616</v>
      </c>
      <c r="O63" s="62">
        <f t="shared" si="15"/>
        <v>13.521607618819445</v>
      </c>
      <c r="P63" s="62">
        <f t="shared" si="15"/>
        <v>11.866763581202804</v>
      </c>
      <c r="Q63" s="62">
        <f t="shared" si="15"/>
        <v>13.975599781897486</v>
      </c>
      <c r="R63" s="62">
        <f t="shared" si="15"/>
        <v>10.046012269938643</v>
      </c>
      <c r="S63" s="62">
        <v>6.995990984015554</v>
      </c>
      <c r="T63" s="63">
        <v>9.976286147157632</v>
      </c>
      <c r="U63" s="62">
        <v>7.366313789359393</v>
      </c>
      <c r="V63" s="62">
        <v>5.633752114906944</v>
      </c>
      <c r="W63" s="62">
        <v>4.775545851528385</v>
      </c>
      <c r="X63" s="73">
        <v>10.391657802765536</v>
      </c>
      <c r="Y63" s="73">
        <v>2.9499525294995266</v>
      </c>
      <c r="Z63" s="73">
        <v>11.530747398297066</v>
      </c>
      <c r="AA63" s="73">
        <v>12.863121114858018</v>
      </c>
      <c r="AB63" s="73">
        <v>15.581846079302267</v>
      </c>
      <c r="AC63" s="64">
        <v>14.440978599919575</v>
      </c>
      <c r="AD63" s="64">
        <v>17.991598319663932</v>
      </c>
      <c r="AE63" s="64">
        <v>13.528956865440797</v>
      </c>
      <c r="AF63" s="62">
        <v>12.991782582748016</v>
      </c>
      <c r="AG63" s="62">
        <v>12.803461626053291</v>
      </c>
      <c r="AH63" s="62">
        <v>18.227025082236842</v>
      </c>
      <c r="AI63" s="62">
        <v>16.586594523998322</v>
      </c>
      <c r="AJ63" s="62">
        <v>16.6658312866523</v>
      </c>
      <c r="AK63" s="62">
        <v>19.430889851417295</v>
      </c>
      <c r="AL63" s="62">
        <v>20.665017862050014</v>
      </c>
      <c r="AM63" s="62">
        <v>23.907782448095784</v>
      </c>
      <c r="AN63" s="63">
        <v>23.860419434976023</v>
      </c>
      <c r="AO63" s="62">
        <v>27.58025322931321</v>
      </c>
      <c r="AP63" s="62">
        <v>19.84361653196662</v>
      </c>
      <c r="AQ63" s="62">
        <v>24.265810681600875</v>
      </c>
      <c r="AR63" s="62"/>
    </row>
    <row r="64" spans="1:44" ht="12.75">
      <c r="A64" s="61" t="s">
        <v>33</v>
      </c>
      <c r="B64" s="62">
        <f>(B47/G47)*100-100</f>
        <v>14.080119539822334</v>
      </c>
      <c r="C64" s="62">
        <f>(C47/H47)*100-100</f>
        <v>16.652570309742472</v>
      </c>
      <c r="D64" s="62">
        <f>(D47/I47)*100-100</f>
        <v>16.6065499821119</v>
      </c>
      <c r="E64" s="62">
        <f aca="true" t="shared" si="16" ref="E64:R64">(E47/J47)*100-100</f>
        <v>15.015988219854975</v>
      </c>
      <c r="F64" s="62">
        <f t="shared" si="16"/>
        <v>17.0827421937029</v>
      </c>
      <c r="G64" s="62">
        <f t="shared" si="16"/>
        <v>19.171363680950122</v>
      </c>
      <c r="H64" s="62">
        <f t="shared" si="16"/>
        <v>15.415715482586606</v>
      </c>
      <c r="I64" s="62">
        <f t="shared" si="16"/>
        <v>14.342487762365593</v>
      </c>
      <c r="J64" s="62">
        <f t="shared" si="16"/>
        <v>16.988135910853558</v>
      </c>
      <c r="K64" s="62">
        <f t="shared" si="16"/>
        <v>16.083070809630655</v>
      </c>
      <c r="L64" s="62">
        <f t="shared" si="16"/>
        <v>11.838618757489328</v>
      </c>
      <c r="M64" s="62">
        <f t="shared" si="16"/>
        <v>11.75909700030924</v>
      </c>
      <c r="N64" s="62">
        <f t="shared" si="16"/>
        <v>10.760626887886886</v>
      </c>
      <c r="O64" s="62">
        <f t="shared" si="16"/>
        <v>13.152979748962167</v>
      </c>
      <c r="P64" s="62">
        <f t="shared" si="16"/>
        <v>9.915468163550003</v>
      </c>
      <c r="Q64" s="62">
        <f t="shared" si="16"/>
        <v>10.954851032752202</v>
      </c>
      <c r="R64" s="62">
        <f t="shared" si="16"/>
        <v>8.776946149749108</v>
      </c>
      <c r="S64" s="62">
        <v>10.797989988747041</v>
      </c>
      <c r="T64" s="63">
        <v>9.752407891439006</v>
      </c>
      <c r="U64" s="62">
        <v>9.33389016496137</v>
      </c>
      <c r="V64" s="62">
        <v>12.770967299143674</v>
      </c>
      <c r="W64" s="62">
        <v>11.750516884906961</v>
      </c>
      <c r="X64" s="73">
        <v>11.33864731168859</v>
      </c>
      <c r="Y64" s="73">
        <v>9.472900273398068</v>
      </c>
      <c r="Z64" s="73">
        <v>11.974422576447637</v>
      </c>
      <c r="AA64" s="73">
        <v>10.885142255005277</v>
      </c>
      <c r="AB64" s="73">
        <v>13.309748334654572</v>
      </c>
      <c r="AC64" s="64">
        <v>11.087647729317895</v>
      </c>
      <c r="AD64" s="64">
        <v>11.980555464112102</v>
      </c>
      <c r="AE64" s="64">
        <v>10.967217922974527</v>
      </c>
      <c r="AF64" s="62">
        <v>10.223518480280818</v>
      </c>
      <c r="AG64" s="62">
        <v>11.038560073572883</v>
      </c>
      <c r="AH64" s="62">
        <v>14.151295492910485</v>
      </c>
      <c r="AI64" s="62">
        <v>12.567165285274898</v>
      </c>
      <c r="AJ64" s="62">
        <v>14.000951658328939</v>
      </c>
      <c r="AK64" s="62">
        <v>17.28877183422638</v>
      </c>
      <c r="AL64" s="62">
        <v>13.15018805095958</v>
      </c>
      <c r="AM64" s="62">
        <v>14.40194292653309</v>
      </c>
      <c r="AN64" s="63">
        <v>14.184767277856135</v>
      </c>
      <c r="AO64" s="62">
        <v>14.47604746341607</v>
      </c>
      <c r="AP64" s="62">
        <v>13.820549927641098</v>
      </c>
      <c r="AQ64" s="62">
        <v>15.157065822134724</v>
      </c>
      <c r="AR64" s="62"/>
    </row>
    <row r="65" spans="1:44" ht="12.75">
      <c r="A65" s="61" t="s">
        <v>34</v>
      </c>
      <c r="B65" s="62">
        <f>(B49/G49)*100-100</f>
        <v>13.920137671691265</v>
      </c>
      <c r="C65" s="62">
        <f>(C49/H49)*100-100</f>
        <v>13.907241087427309</v>
      </c>
      <c r="D65" s="62">
        <f>(D49/I49)*100-100</f>
        <v>14.048432529064797</v>
      </c>
      <c r="E65" s="62">
        <f aca="true" t="shared" si="17" ref="E65:R65">(E49/J49)*100-100</f>
        <v>13.394145707329443</v>
      </c>
      <c r="F65" s="62">
        <f t="shared" si="17"/>
        <v>15.940548072457034</v>
      </c>
      <c r="G65" s="62">
        <f t="shared" si="17"/>
        <v>14.03496020641785</v>
      </c>
      <c r="H65" s="62">
        <f t="shared" si="17"/>
        <v>12.778328787503085</v>
      </c>
      <c r="I65" s="62">
        <f t="shared" si="17"/>
        <v>9.68378618076271</v>
      </c>
      <c r="J65" s="62">
        <f t="shared" si="17"/>
        <v>10.39074756466853</v>
      </c>
      <c r="K65" s="62">
        <f t="shared" si="17"/>
        <v>9.75873978818042</v>
      </c>
      <c r="L65" s="62">
        <f t="shared" si="17"/>
        <v>8.771444382955181</v>
      </c>
      <c r="M65" s="62">
        <f t="shared" si="17"/>
        <v>9.754935978555196</v>
      </c>
      <c r="N65" s="62">
        <f t="shared" si="17"/>
        <v>14.735930671856906</v>
      </c>
      <c r="O65" s="62">
        <f t="shared" si="17"/>
        <v>15.356125755811519</v>
      </c>
      <c r="P65" s="62">
        <f t="shared" si="17"/>
        <v>14.389223390141865</v>
      </c>
      <c r="Q65" s="62">
        <f t="shared" si="17"/>
        <v>15.454476306381679</v>
      </c>
      <c r="R65" s="62">
        <f t="shared" si="17"/>
        <v>13.689242288295532</v>
      </c>
      <c r="S65" s="62">
        <v>13.14200787071925</v>
      </c>
      <c r="T65" s="63">
        <v>10.369441347702217</v>
      </c>
      <c r="U65" s="62">
        <v>12.3</v>
      </c>
      <c r="V65" s="62">
        <v>15.219448923788825</v>
      </c>
      <c r="W65" s="62">
        <v>15.082784404486379</v>
      </c>
      <c r="X65" s="73">
        <v>8.297553035695657</v>
      </c>
      <c r="Y65" s="73">
        <v>8.718121370255034</v>
      </c>
      <c r="Z65" s="73">
        <v>8.029584542430456</v>
      </c>
      <c r="AA65" s="73">
        <v>7.505323258399429</v>
      </c>
      <c r="AB65" s="73">
        <v>8.922026799045952</v>
      </c>
      <c r="AC65" s="64">
        <v>21.76027646818518</v>
      </c>
      <c r="AD65" s="64">
        <v>21.378366229414407</v>
      </c>
      <c r="AE65" s="64">
        <v>22.504010057658128</v>
      </c>
      <c r="AF65" s="62">
        <v>21.486619508733373</v>
      </c>
      <c r="AG65" s="62">
        <v>21.673784300309087</v>
      </c>
      <c r="AH65" s="62">
        <v>15.523497936875403</v>
      </c>
      <c r="AI65" s="62">
        <v>15.429245283018869</v>
      </c>
      <c r="AJ65" s="62">
        <v>17.81199724201333</v>
      </c>
      <c r="AK65" s="62">
        <v>15.857733927434756</v>
      </c>
      <c r="AL65" s="62">
        <v>12.906920986733445</v>
      </c>
      <c r="AM65" s="62">
        <v>13.969123867947841</v>
      </c>
      <c r="AN65" s="63">
        <v>15.663702329641552</v>
      </c>
      <c r="AO65" s="62">
        <v>13.504347826086956</v>
      </c>
      <c r="AP65" s="62">
        <v>11.43819826210321</v>
      </c>
      <c r="AQ65" s="62">
        <v>15.182571340902118</v>
      </c>
      <c r="AR65" s="62"/>
    </row>
    <row r="66" spans="1:44" ht="12.75">
      <c r="A66" s="61" t="s">
        <v>29</v>
      </c>
      <c r="B66" s="62">
        <f>(B51/G51)*100-100</f>
        <v>10.77295072139404</v>
      </c>
      <c r="C66" s="62">
        <f>(C51/H51)*100-100</f>
        <v>11.139275037793965</v>
      </c>
      <c r="D66" s="62">
        <f>(D51/I51)*100-100</f>
        <v>11.623528495665795</v>
      </c>
      <c r="E66" s="62">
        <f aca="true" t="shared" si="18" ref="E66:R66">(E51/J51)*100-100</f>
        <v>12.30992603056879</v>
      </c>
      <c r="F66" s="62">
        <f t="shared" si="18"/>
        <v>11.829733307686212</v>
      </c>
      <c r="G66" s="62">
        <f t="shared" si="18"/>
        <v>9.56222837688425</v>
      </c>
      <c r="H66" s="62">
        <f t="shared" si="18"/>
        <v>12.908276543590148</v>
      </c>
      <c r="I66" s="62">
        <f t="shared" si="18"/>
        <v>9.845029677443009</v>
      </c>
      <c r="J66" s="62">
        <f t="shared" si="18"/>
        <v>1.0888968225633704</v>
      </c>
      <c r="K66" s="62">
        <f t="shared" si="18"/>
        <v>8.969964490037484</v>
      </c>
      <c r="L66" s="62">
        <f t="shared" si="18"/>
        <v>18.522699259143934</v>
      </c>
      <c r="M66" s="62">
        <f t="shared" si="18"/>
        <v>14.016681299385425</v>
      </c>
      <c r="N66" s="62">
        <f t="shared" si="18"/>
        <v>7.314426585278696</v>
      </c>
      <c r="O66" s="62">
        <f t="shared" si="18"/>
        <v>7.149232796361645</v>
      </c>
      <c r="P66" s="62">
        <f t="shared" si="18"/>
        <v>6.947979165293063</v>
      </c>
      <c r="Q66" s="62">
        <f t="shared" si="18"/>
        <v>7.9937787243582505</v>
      </c>
      <c r="R66" s="62">
        <f t="shared" si="18"/>
        <v>7.233641926879031</v>
      </c>
      <c r="S66" s="62">
        <v>10.06985790267524</v>
      </c>
      <c r="T66" s="63">
        <v>6.961572121887183</v>
      </c>
      <c r="U66" s="62">
        <v>13.564550668643397</v>
      </c>
      <c r="V66" s="62">
        <v>9.153755563372743</v>
      </c>
      <c r="W66" s="62">
        <v>11.8246740713446</v>
      </c>
      <c r="X66" s="73">
        <v>9.377873727666326</v>
      </c>
      <c r="Y66" s="73">
        <v>7.039186345000431</v>
      </c>
      <c r="Z66" s="73">
        <v>12.991759589840782</v>
      </c>
      <c r="AA66" s="73">
        <v>12.672973857898626</v>
      </c>
      <c r="AB66" s="73">
        <v>5.445159857904088</v>
      </c>
      <c r="AC66" s="64">
        <v>16.459600207755916</v>
      </c>
      <c r="AD66" s="64">
        <v>16.79691940434239</v>
      </c>
      <c r="AE66" s="64">
        <v>18.53939345314506</v>
      </c>
      <c r="AF66" s="62">
        <v>10.901098901098901</v>
      </c>
      <c r="AG66" s="62">
        <v>20.090654579389415</v>
      </c>
      <c r="AH66" s="62">
        <v>23.778503481862458</v>
      </c>
      <c r="AI66" s="62">
        <v>9.015428465208501</v>
      </c>
      <c r="AJ66" s="62">
        <v>25.9976244029417</v>
      </c>
      <c r="AK66" s="62">
        <v>41.95219880090068</v>
      </c>
      <c r="AL66" s="62">
        <v>29.39451440400207</v>
      </c>
      <c r="AM66" s="62">
        <v>19.629475862162842</v>
      </c>
      <c r="AN66" s="63">
        <v>26.585356288481904</v>
      </c>
      <c r="AO66" s="62">
        <v>18.672584950364392</v>
      </c>
      <c r="AP66" s="62">
        <v>16.77067823993411</v>
      </c>
      <c r="AQ66" s="62">
        <v>12.131274380218576</v>
      </c>
      <c r="AR66" s="62"/>
    </row>
    <row r="67" spans="1:44" ht="12.75">
      <c r="A67" s="68" t="s">
        <v>31</v>
      </c>
      <c r="B67" s="69">
        <f>(B53/G53)*100-100</f>
        <v>11.475392158826054</v>
      </c>
      <c r="C67" s="69">
        <f>(C53/H53)*100-100</f>
        <v>12.786220997256265</v>
      </c>
      <c r="D67" s="69">
        <f>(D53/I53)*100-100</f>
        <v>12.329747311674339</v>
      </c>
      <c r="E67" s="69">
        <f aca="true" t="shared" si="19" ref="E67:R67">(E53/J53)*100-100</f>
        <v>11.660044710977544</v>
      </c>
      <c r="F67" s="69">
        <f t="shared" si="19"/>
        <v>12.285803936152291</v>
      </c>
      <c r="G67" s="69">
        <f t="shared" si="19"/>
        <v>13.550383420559186</v>
      </c>
      <c r="H67" s="69">
        <f t="shared" si="19"/>
        <v>11.966280309711806</v>
      </c>
      <c r="I67" s="69">
        <f t="shared" si="19"/>
        <v>11.747684030286209</v>
      </c>
      <c r="J67" s="69">
        <f t="shared" si="19"/>
        <v>11.424708439631388</v>
      </c>
      <c r="K67" s="69">
        <f t="shared" si="19"/>
        <v>14.422583063367341</v>
      </c>
      <c r="L67" s="69">
        <f t="shared" si="19"/>
        <v>11.31261013055034</v>
      </c>
      <c r="M67" s="69">
        <f t="shared" si="19"/>
        <v>9.48635270231921</v>
      </c>
      <c r="N67" s="69">
        <f t="shared" si="19"/>
        <v>7.839950797649124</v>
      </c>
      <c r="O67" s="69">
        <f t="shared" si="19"/>
        <v>8.619790792243151</v>
      </c>
      <c r="P67" s="69">
        <f t="shared" si="19"/>
        <v>5.303148317670804</v>
      </c>
      <c r="Q67" s="69">
        <f t="shared" si="19"/>
        <v>9.586805073986753</v>
      </c>
      <c r="R67" s="69">
        <f t="shared" si="19"/>
        <v>8.230300831543417</v>
      </c>
      <c r="S67" s="69">
        <v>9.033274391843236</v>
      </c>
      <c r="T67" s="70">
        <v>9.615410692872903</v>
      </c>
      <c r="U67" s="69">
        <v>10.336017118545541</v>
      </c>
      <c r="V67" s="69">
        <v>10.268669077527933</v>
      </c>
      <c r="W67" s="69">
        <v>9.270817613179478</v>
      </c>
      <c r="X67" s="65">
        <v>8.847934114148032</v>
      </c>
      <c r="Y67" s="65">
        <v>5.577553165815161</v>
      </c>
      <c r="Z67" s="65">
        <v>8.058908477745504</v>
      </c>
      <c r="AA67" s="65">
        <v>9.971176038335344</v>
      </c>
      <c r="AB67" s="65">
        <v>9.021548284118126</v>
      </c>
      <c r="AC67" s="71">
        <v>10.243810563122056</v>
      </c>
      <c r="AD67" s="71">
        <v>10.675699840870662</v>
      </c>
      <c r="AE67" s="71">
        <v>8.009223466193022</v>
      </c>
      <c r="AF67" s="69">
        <v>9.979056161358619</v>
      </c>
      <c r="AG67" s="69">
        <v>12.717282993799822</v>
      </c>
      <c r="AH67" s="69">
        <v>14.960853089023615</v>
      </c>
      <c r="AI67" s="69">
        <v>12.63637221232124</v>
      </c>
      <c r="AJ67" s="69">
        <v>16.77853585604936</v>
      </c>
      <c r="AK67" s="69">
        <v>17.78333411539158</v>
      </c>
      <c r="AL67" s="69">
        <v>13.01831604961444</v>
      </c>
      <c r="AM67" s="69">
        <v>11.788939219828443</v>
      </c>
      <c r="AN67" s="70">
        <v>12.248653475207345</v>
      </c>
      <c r="AO67" s="69">
        <v>10.639388423734983</v>
      </c>
      <c r="AP67" s="69">
        <v>11.897537832617623</v>
      </c>
      <c r="AQ67" s="69">
        <v>12.510954916777827</v>
      </c>
      <c r="AR67" s="73"/>
    </row>
    <row r="68" spans="1:37" ht="12.75">
      <c r="A68" s="101" t="s">
        <v>38</v>
      </c>
      <c r="B68" s="101"/>
      <c r="C68" s="101"/>
      <c r="D68" s="101"/>
      <c r="E68" s="23"/>
      <c r="F68" s="23"/>
      <c r="J68" s="34" t="s">
        <v>39</v>
      </c>
      <c r="K68" s="23"/>
      <c r="L68" s="23"/>
      <c r="M68" s="23"/>
      <c r="Y68" s="19"/>
      <c r="Z68" s="13"/>
      <c r="AA68" s="13"/>
      <c r="AB68" s="13"/>
      <c r="AC68" s="13"/>
      <c r="AD68" s="23"/>
      <c r="AE68" s="23"/>
      <c r="AF68" s="23"/>
      <c r="AG68" s="23"/>
      <c r="AH68" s="23"/>
      <c r="AI68" s="23"/>
      <c r="AJ68" s="23"/>
      <c r="AK68" s="23"/>
    </row>
    <row r="69" spans="1:37" ht="12.75">
      <c r="A69" s="101" t="s">
        <v>76</v>
      </c>
      <c r="B69" s="101"/>
      <c r="C69" s="101"/>
      <c r="D69" s="101"/>
      <c r="E69" s="23"/>
      <c r="F69" s="23"/>
      <c r="O69" s="11"/>
      <c r="X69" s="19"/>
      <c r="Y69" s="13"/>
      <c r="Z69" s="13"/>
      <c r="AA69" s="13"/>
      <c r="AB69" s="13"/>
      <c r="AC69" s="13"/>
      <c r="AD69" s="23"/>
      <c r="AE69" s="23"/>
      <c r="AF69" s="23"/>
      <c r="AG69" s="23"/>
      <c r="AH69" s="23"/>
      <c r="AI69" s="23"/>
      <c r="AJ69" s="23"/>
      <c r="AK69" s="23"/>
    </row>
    <row r="70" spans="1:37" ht="12.75">
      <c r="A70" s="23"/>
      <c r="B70" s="23"/>
      <c r="C70" s="23"/>
      <c r="D70" s="23"/>
      <c r="E70" s="23"/>
      <c r="F70" s="23"/>
      <c r="O70" s="11"/>
      <c r="X70" s="19"/>
      <c r="Y70" s="13"/>
      <c r="Z70" s="13"/>
      <c r="AA70" s="13"/>
      <c r="AB70" s="13"/>
      <c r="AC70" s="13"/>
      <c r="AD70" s="23"/>
      <c r="AE70" s="23"/>
      <c r="AF70" s="23"/>
      <c r="AG70" s="23"/>
      <c r="AH70" s="23"/>
      <c r="AI70" s="23"/>
      <c r="AJ70" s="23"/>
      <c r="AK70" s="23"/>
    </row>
    <row r="71" spans="1:37" ht="12.75">
      <c r="A71" s="23"/>
      <c r="B71" s="23"/>
      <c r="C71" s="23"/>
      <c r="D71" s="23"/>
      <c r="E71" s="23"/>
      <c r="F71" s="23"/>
      <c r="O71" s="11"/>
      <c r="X71" s="19"/>
      <c r="Y71" s="13"/>
      <c r="Z71" s="13"/>
      <c r="AA71" s="13"/>
      <c r="AB71" s="13"/>
      <c r="AC71" s="13"/>
      <c r="AD71" s="23"/>
      <c r="AE71" s="23"/>
      <c r="AF71" s="23"/>
      <c r="AG71" s="23"/>
      <c r="AH71" s="23"/>
      <c r="AI71" s="23"/>
      <c r="AJ71" s="23"/>
      <c r="AK71" s="23"/>
    </row>
    <row r="72" spans="19:37" ht="15">
      <c r="S72" s="105"/>
      <c r="T72" s="103"/>
      <c r="U72" s="103"/>
      <c r="V72" s="103"/>
      <c r="W72" s="103"/>
      <c r="X72" s="103"/>
      <c r="Y72" s="103"/>
      <c r="Z72" s="13"/>
      <c r="AA72" s="13"/>
      <c r="AB72" s="13"/>
      <c r="AC72" s="13"/>
      <c r="AD72" s="23"/>
      <c r="AE72" s="23"/>
      <c r="AF72" s="23"/>
      <c r="AG72" s="23"/>
      <c r="AH72" s="23"/>
      <c r="AI72" s="23"/>
      <c r="AJ72" s="23"/>
      <c r="AK72" s="23"/>
    </row>
    <row r="73" spans="29:37" ht="12.75">
      <c r="AC73" s="13"/>
      <c r="AD73" s="23"/>
      <c r="AE73" s="23"/>
      <c r="AF73" s="23"/>
      <c r="AG73" s="23"/>
      <c r="AH73" s="23"/>
      <c r="AI73" s="23"/>
      <c r="AJ73" s="23"/>
      <c r="AK73" s="23"/>
    </row>
    <row r="74" spans="20:37" ht="15">
      <c r="T74" s="112"/>
      <c r="AC74" s="13"/>
      <c r="AD74" s="23"/>
      <c r="AE74" s="23"/>
      <c r="AF74" s="23"/>
      <c r="AG74" s="23"/>
      <c r="AH74" s="23"/>
      <c r="AI74" s="23"/>
      <c r="AJ74" s="23"/>
      <c r="AK74" s="23"/>
    </row>
    <row r="75" spans="29:37" ht="12.75">
      <c r="AC75" s="13"/>
      <c r="AD75" s="23"/>
      <c r="AE75" s="23"/>
      <c r="AF75" s="23"/>
      <c r="AG75" s="23"/>
      <c r="AH75" s="23"/>
      <c r="AI75" s="23"/>
      <c r="AJ75" s="23"/>
      <c r="AK75" s="23"/>
    </row>
    <row r="76" spans="29:37" ht="12.75">
      <c r="AC76" s="13"/>
      <c r="AD76" s="23"/>
      <c r="AE76" s="23"/>
      <c r="AF76" s="23"/>
      <c r="AG76" s="23"/>
      <c r="AH76" s="23"/>
      <c r="AI76" s="23"/>
      <c r="AJ76" s="23"/>
      <c r="AK76" s="23"/>
    </row>
    <row r="77" spans="29:37" ht="12.75">
      <c r="AC77" s="13"/>
      <c r="AD77" s="23"/>
      <c r="AE77" s="23"/>
      <c r="AF77" s="23"/>
      <c r="AG77" s="23"/>
      <c r="AH77" s="23"/>
      <c r="AI77" s="23"/>
      <c r="AJ77" s="23"/>
      <c r="AK77" s="23"/>
    </row>
    <row r="78" spans="29:37" ht="12.75">
      <c r="AC78" s="13"/>
      <c r="AD78" s="23"/>
      <c r="AE78" s="23"/>
      <c r="AF78" s="23"/>
      <c r="AG78" s="23"/>
      <c r="AH78" s="23"/>
      <c r="AI78" s="23"/>
      <c r="AJ78" s="23"/>
      <c r="AK78" s="23"/>
    </row>
    <row r="79" spans="29:37" ht="12.75">
      <c r="AC79" s="13"/>
      <c r="AD79" s="23"/>
      <c r="AE79" s="23"/>
      <c r="AF79" s="23"/>
      <c r="AG79" s="23"/>
      <c r="AH79" s="23"/>
      <c r="AI79" s="23"/>
      <c r="AJ79" s="23"/>
      <c r="AK79" s="23"/>
    </row>
    <row r="80" spans="29:37" ht="12.75">
      <c r="AC80" s="13"/>
      <c r="AD80" s="23"/>
      <c r="AE80" s="23"/>
      <c r="AF80" s="23"/>
      <c r="AG80" s="23"/>
      <c r="AH80" s="23"/>
      <c r="AI80" s="23"/>
      <c r="AJ80" s="23"/>
      <c r="AK80" s="23"/>
    </row>
    <row r="81" spans="29:37" ht="12.75">
      <c r="AC81" s="13"/>
      <c r="AD81" s="23"/>
      <c r="AE81" s="23"/>
      <c r="AF81" s="23"/>
      <c r="AG81" s="23"/>
      <c r="AH81" s="23"/>
      <c r="AI81" s="23"/>
      <c r="AJ81" s="23"/>
      <c r="AK81" s="23"/>
    </row>
    <row r="82" spans="29:37" ht="12.75">
      <c r="AC82" s="13"/>
      <c r="AD82" s="23"/>
      <c r="AE82" s="23"/>
      <c r="AF82" s="23"/>
      <c r="AG82" s="23"/>
      <c r="AH82" s="23"/>
      <c r="AI82" s="23"/>
      <c r="AJ82" s="23"/>
      <c r="AK82" s="23"/>
    </row>
    <row r="83" spans="29:37" ht="12.75">
      <c r="AC83" s="13"/>
      <c r="AD83" s="23"/>
      <c r="AE83" s="23"/>
      <c r="AF83" s="23"/>
      <c r="AG83" s="23"/>
      <c r="AH83" s="23"/>
      <c r="AI83" s="23"/>
      <c r="AJ83" s="23"/>
      <c r="AK83" s="23"/>
    </row>
    <row r="84" spans="29:37" ht="12.75">
      <c r="AC84" s="13"/>
      <c r="AD84" s="23"/>
      <c r="AE84" s="23"/>
      <c r="AF84" s="23"/>
      <c r="AG84" s="23"/>
      <c r="AH84" s="23"/>
      <c r="AI84" s="23"/>
      <c r="AJ84" s="23"/>
      <c r="AK84" s="23"/>
    </row>
    <row r="85" spans="29:37" ht="12.75">
      <c r="AC85" s="13"/>
      <c r="AD85" s="23"/>
      <c r="AE85" s="23"/>
      <c r="AF85" s="23"/>
      <c r="AG85" s="23"/>
      <c r="AH85" s="23"/>
      <c r="AI85" s="23"/>
      <c r="AJ85" s="23"/>
      <c r="AK85" s="23"/>
    </row>
    <row r="86" spans="29:37" ht="12.75">
      <c r="AC86" s="13"/>
      <c r="AD86" s="23"/>
      <c r="AE86" s="23"/>
      <c r="AF86" s="23"/>
      <c r="AG86" s="23"/>
      <c r="AH86" s="23"/>
      <c r="AI86" s="23"/>
      <c r="AJ86" s="23"/>
      <c r="AK86" s="23"/>
    </row>
    <row r="87" spans="29:37" ht="12.75">
      <c r="AC87" s="13"/>
      <c r="AD87" s="23"/>
      <c r="AE87" s="23"/>
      <c r="AF87" s="23"/>
      <c r="AG87" s="23"/>
      <c r="AH87" s="23"/>
      <c r="AI87" s="23"/>
      <c r="AJ87" s="23"/>
      <c r="AK87" s="23"/>
    </row>
    <row r="88" spans="29:37" ht="12.75">
      <c r="AC88" s="13"/>
      <c r="AD88" s="23"/>
      <c r="AE88" s="23"/>
      <c r="AF88" s="23"/>
      <c r="AG88" s="23"/>
      <c r="AH88" s="23"/>
      <c r="AI88" s="23"/>
      <c r="AJ88" s="23"/>
      <c r="AK88" s="23"/>
    </row>
    <row r="89" spans="29:37" ht="12.75">
      <c r="AC89" s="13"/>
      <c r="AD89" s="23"/>
      <c r="AE89" s="23"/>
      <c r="AF89" s="23"/>
      <c r="AG89" s="23"/>
      <c r="AH89" s="23"/>
      <c r="AI89" s="23"/>
      <c r="AJ89" s="23"/>
      <c r="AK89" s="23"/>
    </row>
    <row r="90" spans="29:37" ht="12.75">
      <c r="AC90" s="13"/>
      <c r="AD90" s="23"/>
      <c r="AE90" s="23"/>
      <c r="AF90" s="23"/>
      <c r="AG90" s="23"/>
      <c r="AH90" s="23"/>
      <c r="AI90" s="23"/>
      <c r="AJ90" s="23"/>
      <c r="AK90" s="23"/>
    </row>
    <row r="91" spans="29:37" ht="12.75">
      <c r="AC91" s="13"/>
      <c r="AD91" s="23"/>
      <c r="AE91" s="23"/>
      <c r="AF91" s="23"/>
      <c r="AG91" s="23"/>
      <c r="AH91" s="23"/>
      <c r="AI91" s="23"/>
      <c r="AJ91" s="23"/>
      <c r="AK91" s="23"/>
    </row>
    <row r="92" spans="29:37" ht="12.75">
      <c r="AC92" s="13"/>
      <c r="AD92" s="23"/>
      <c r="AE92" s="23"/>
      <c r="AF92" s="23"/>
      <c r="AG92" s="23"/>
      <c r="AH92" s="23"/>
      <c r="AI92" s="23"/>
      <c r="AJ92" s="23"/>
      <c r="AK92" s="23"/>
    </row>
    <row r="93" spans="29:37" ht="12.75">
      <c r="AC93" s="13"/>
      <c r="AD93" s="23"/>
      <c r="AE93" s="23"/>
      <c r="AF93" s="23"/>
      <c r="AG93" s="23"/>
      <c r="AH93" s="23"/>
      <c r="AI93" s="23"/>
      <c r="AJ93" s="23"/>
      <c r="AK93" s="23"/>
    </row>
    <row r="94" spans="29:37" ht="12.75">
      <c r="AC94" s="13"/>
      <c r="AD94" s="23"/>
      <c r="AE94" s="23"/>
      <c r="AF94" s="23"/>
      <c r="AG94" s="23"/>
      <c r="AH94" s="23"/>
      <c r="AI94" s="23"/>
      <c r="AJ94" s="23"/>
      <c r="AK94" s="23"/>
    </row>
    <row r="95" spans="29:37" ht="12.75">
      <c r="AC95" s="13"/>
      <c r="AD95" s="23"/>
      <c r="AE95" s="23"/>
      <c r="AF95" s="23"/>
      <c r="AG95" s="23"/>
      <c r="AH95" s="23"/>
      <c r="AI95" s="23"/>
      <c r="AJ95" s="23"/>
      <c r="AK95" s="23"/>
    </row>
    <row r="96" spans="29:37" ht="12.75">
      <c r="AC96" s="13"/>
      <c r="AD96" s="23"/>
      <c r="AE96" s="23"/>
      <c r="AF96" s="23"/>
      <c r="AG96" s="23"/>
      <c r="AH96" s="23"/>
      <c r="AI96" s="23"/>
      <c r="AJ96" s="23"/>
      <c r="AK96" s="23"/>
    </row>
    <row r="97" spans="29:37" ht="12.75">
      <c r="AC97" s="13"/>
      <c r="AD97" s="23"/>
      <c r="AE97" s="23"/>
      <c r="AF97" s="23"/>
      <c r="AG97" s="23"/>
      <c r="AH97" s="23"/>
      <c r="AI97" s="23"/>
      <c r="AJ97" s="23"/>
      <c r="AK97" s="23"/>
    </row>
    <row r="98" spans="29:37" ht="12.75">
      <c r="AC98" s="13"/>
      <c r="AD98" s="23"/>
      <c r="AE98" s="23"/>
      <c r="AF98" s="23"/>
      <c r="AG98" s="23"/>
      <c r="AH98" s="23"/>
      <c r="AI98" s="23"/>
      <c r="AJ98" s="23"/>
      <c r="AK98" s="23"/>
    </row>
    <row r="99" spans="29:37" ht="12.75">
      <c r="AC99" s="13"/>
      <c r="AD99" s="23"/>
      <c r="AE99" s="23"/>
      <c r="AF99" s="23"/>
      <c r="AG99" s="23"/>
      <c r="AH99" s="23"/>
      <c r="AI99" s="23"/>
      <c r="AJ99" s="23"/>
      <c r="AK99" s="23"/>
    </row>
    <row r="100" spans="29:37" ht="12.75">
      <c r="AC100" s="13"/>
      <c r="AD100" s="23"/>
      <c r="AE100" s="23"/>
      <c r="AF100" s="23"/>
      <c r="AG100" s="23"/>
      <c r="AH100" s="23"/>
      <c r="AI100" s="23"/>
      <c r="AJ100" s="23"/>
      <c r="AK100" s="23"/>
    </row>
    <row r="101" spans="29:37" ht="12.75">
      <c r="AC101" s="13"/>
      <c r="AD101" s="23"/>
      <c r="AE101" s="23"/>
      <c r="AF101" s="23"/>
      <c r="AG101" s="23"/>
      <c r="AH101" s="23"/>
      <c r="AI101" s="23"/>
      <c r="AJ101" s="23"/>
      <c r="AK101" s="23"/>
    </row>
    <row r="102" spans="29:37" ht="12.75">
      <c r="AC102" s="13"/>
      <c r="AD102" s="23"/>
      <c r="AE102" s="23"/>
      <c r="AF102" s="23"/>
      <c r="AG102" s="23"/>
      <c r="AH102" s="23"/>
      <c r="AI102" s="23"/>
      <c r="AJ102" s="23"/>
      <c r="AK102" s="23"/>
    </row>
    <row r="103" spans="29:37" ht="12.75">
      <c r="AC103" s="13"/>
      <c r="AD103" s="23"/>
      <c r="AE103" s="23"/>
      <c r="AF103" s="23"/>
      <c r="AG103" s="23"/>
      <c r="AH103" s="23"/>
      <c r="AI103" s="23"/>
      <c r="AJ103" s="23"/>
      <c r="AK103" s="23"/>
    </row>
    <row r="104" spans="29:37" ht="12.75">
      <c r="AC104" s="13"/>
      <c r="AD104" s="23"/>
      <c r="AE104" s="23"/>
      <c r="AF104" s="23"/>
      <c r="AG104" s="23"/>
      <c r="AH104" s="23"/>
      <c r="AI104" s="23"/>
      <c r="AJ104" s="23"/>
      <c r="AK104" s="23"/>
    </row>
    <row r="105" spans="29:37" ht="12.75">
      <c r="AC105" s="13"/>
      <c r="AD105" s="23"/>
      <c r="AE105" s="23"/>
      <c r="AF105" s="23"/>
      <c r="AG105" s="23"/>
      <c r="AH105" s="23"/>
      <c r="AI105" s="23"/>
      <c r="AJ105" s="23"/>
      <c r="AK105" s="23"/>
    </row>
    <row r="106" spans="29:37" ht="12.75">
      <c r="AC106" s="13"/>
      <c r="AD106" s="23"/>
      <c r="AE106" s="23"/>
      <c r="AF106" s="23"/>
      <c r="AG106" s="23"/>
      <c r="AH106" s="23"/>
      <c r="AI106" s="23"/>
      <c r="AJ106" s="23"/>
      <c r="AK106" s="23"/>
    </row>
    <row r="107" spans="29:37" ht="12.75">
      <c r="AC107" s="13"/>
      <c r="AD107" s="23"/>
      <c r="AE107" s="23"/>
      <c r="AF107" s="23"/>
      <c r="AG107" s="23"/>
      <c r="AH107" s="23"/>
      <c r="AI107" s="23"/>
      <c r="AJ107" s="23"/>
      <c r="AK107" s="23"/>
    </row>
    <row r="108" spans="29:37" ht="12.75">
      <c r="AC108" s="13"/>
      <c r="AD108" s="23"/>
      <c r="AE108" s="23"/>
      <c r="AF108" s="23"/>
      <c r="AG108" s="23"/>
      <c r="AH108" s="23"/>
      <c r="AI108" s="23"/>
      <c r="AJ108" s="23"/>
      <c r="AK108" s="23"/>
    </row>
    <row r="109" spans="29:37" ht="12.75">
      <c r="AC109" s="13"/>
      <c r="AD109" s="23"/>
      <c r="AE109" s="23"/>
      <c r="AF109" s="23"/>
      <c r="AG109" s="23"/>
      <c r="AH109" s="23"/>
      <c r="AI109" s="23"/>
      <c r="AJ109" s="23"/>
      <c r="AK109" s="23"/>
    </row>
    <row r="110" spans="29:37" ht="12.75">
      <c r="AC110" s="13"/>
      <c r="AD110" s="23"/>
      <c r="AE110" s="23"/>
      <c r="AF110" s="23"/>
      <c r="AG110" s="23"/>
      <c r="AH110" s="23"/>
      <c r="AI110" s="23"/>
      <c r="AJ110" s="23"/>
      <c r="AK110" s="23"/>
    </row>
    <row r="111" spans="29:37" ht="12.75">
      <c r="AC111" s="13"/>
      <c r="AD111" s="23"/>
      <c r="AE111" s="23"/>
      <c r="AF111" s="23"/>
      <c r="AG111" s="23"/>
      <c r="AH111" s="23"/>
      <c r="AI111" s="23"/>
      <c r="AJ111" s="23"/>
      <c r="AK111" s="23"/>
    </row>
    <row r="112" spans="29:37" ht="12.75">
      <c r="AC112" s="13"/>
      <c r="AD112" s="23"/>
      <c r="AE112" s="23"/>
      <c r="AF112" s="23"/>
      <c r="AG112" s="23"/>
      <c r="AH112" s="23"/>
      <c r="AI112" s="23"/>
      <c r="AJ112" s="23"/>
      <c r="AK112" s="23"/>
    </row>
    <row r="113" spans="29:37" ht="12.75">
      <c r="AC113" s="13"/>
      <c r="AD113" s="23"/>
      <c r="AE113" s="23"/>
      <c r="AF113" s="23"/>
      <c r="AG113" s="23"/>
      <c r="AH113" s="23"/>
      <c r="AI113" s="23"/>
      <c r="AJ113" s="23"/>
      <c r="AK113" s="23"/>
    </row>
    <row r="114" spans="29:37" ht="12.75">
      <c r="AC114" s="13"/>
      <c r="AD114" s="23"/>
      <c r="AE114" s="23"/>
      <c r="AF114" s="23"/>
      <c r="AG114" s="23"/>
      <c r="AH114" s="23"/>
      <c r="AI114" s="23"/>
      <c r="AJ114" s="23"/>
      <c r="AK114" s="23"/>
    </row>
    <row r="115" spans="29:37" ht="12.75">
      <c r="AC115" s="13"/>
      <c r="AD115" s="23"/>
      <c r="AE115" s="23"/>
      <c r="AF115" s="23"/>
      <c r="AG115" s="23"/>
      <c r="AH115" s="23"/>
      <c r="AI115" s="23"/>
      <c r="AJ115" s="23"/>
      <c r="AK115" s="23"/>
    </row>
    <row r="116" spans="29:37" ht="12.75">
      <c r="AC116" s="13"/>
      <c r="AD116" s="23"/>
      <c r="AE116" s="23"/>
      <c r="AF116" s="23"/>
      <c r="AG116" s="23"/>
      <c r="AH116" s="23"/>
      <c r="AI116" s="23"/>
      <c r="AJ116" s="23"/>
      <c r="AK116" s="23"/>
    </row>
    <row r="117" spans="29:37" ht="12.75">
      <c r="AC117" s="13"/>
      <c r="AD117" s="23"/>
      <c r="AE117" s="23"/>
      <c r="AF117" s="23"/>
      <c r="AG117" s="23"/>
      <c r="AH117" s="23"/>
      <c r="AI117" s="23"/>
      <c r="AJ117" s="23"/>
      <c r="AK117" s="23"/>
    </row>
    <row r="118" spans="29:37" ht="12.75">
      <c r="AC118" s="13"/>
      <c r="AD118" s="23"/>
      <c r="AE118" s="23"/>
      <c r="AF118" s="23"/>
      <c r="AG118" s="23"/>
      <c r="AH118" s="23"/>
      <c r="AI118" s="23"/>
      <c r="AJ118" s="23"/>
      <c r="AK118" s="23"/>
    </row>
    <row r="119" spans="29:37" ht="12.75">
      <c r="AC119" s="13"/>
      <c r="AD119" s="23"/>
      <c r="AE119" s="23"/>
      <c r="AF119" s="23"/>
      <c r="AG119" s="23"/>
      <c r="AH119" s="23"/>
      <c r="AI119" s="23"/>
      <c r="AJ119" s="23"/>
      <c r="AK119" s="23"/>
    </row>
    <row r="120" spans="29:37" ht="12.75">
      <c r="AC120" s="13"/>
      <c r="AD120" s="23"/>
      <c r="AE120" s="23"/>
      <c r="AF120" s="23"/>
      <c r="AG120" s="23"/>
      <c r="AH120" s="23"/>
      <c r="AI120" s="23"/>
      <c r="AJ120" s="23"/>
      <c r="AK120" s="23"/>
    </row>
    <row r="121" spans="29:37" ht="12.75">
      <c r="AC121" s="13"/>
      <c r="AD121" s="23"/>
      <c r="AE121" s="23"/>
      <c r="AF121" s="23"/>
      <c r="AG121" s="23"/>
      <c r="AH121" s="23"/>
      <c r="AI121" s="23"/>
      <c r="AJ121" s="23"/>
      <c r="AK121" s="23"/>
    </row>
    <row r="122" spans="29:37" ht="12.75">
      <c r="AC122" s="13"/>
      <c r="AD122" s="23"/>
      <c r="AE122" s="23"/>
      <c r="AF122" s="23"/>
      <c r="AG122" s="23"/>
      <c r="AH122" s="23"/>
      <c r="AI122" s="23"/>
      <c r="AJ122" s="23"/>
      <c r="AK122" s="23"/>
    </row>
    <row r="123" spans="29:37" ht="12.75">
      <c r="AC123" s="13"/>
      <c r="AD123" s="23"/>
      <c r="AE123" s="23"/>
      <c r="AF123" s="23"/>
      <c r="AG123" s="23"/>
      <c r="AH123" s="23"/>
      <c r="AI123" s="23"/>
      <c r="AJ123" s="23"/>
      <c r="AK123" s="23"/>
    </row>
    <row r="124" spans="29:37" ht="12.75">
      <c r="AC124" s="13"/>
      <c r="AD124" s="23"/>
      <c r="AE124" s="23"/>
      <c r="AF124" s="23"/>
      <c r="AG124" s="23"/>
      <c r="AH124" s="23"/>
      <c r="AI124" s="23"/>
      <c r="AJ124" s="23"/>
      <c r="AK124" s="23"/>
    </row>
    <row r="125" spans="29:37" ht="12.75">
      <c r="AC125" s="13"/>
      <c r="AD125" s="23"/>
      <c r="AE125" s="23"/>
      <c r="AF125" s="23"/>
      <c r="AG125" s="23"/>
      <c r="AH125" s="23"/>
      <c r="AI125" s="23"/>
      <c r="AJ125" s="23"/>
      <c r="AK125" s="23"/>
    </row>
    <row r="126" spans="29:37" ht="12.75">
      <c r="AC126" s="13"/>
      <c r="AD126" s="23"/>
      <c r="AE126" s="23"/>
      <c r="AF126" s="23"/>
      <c r="AG126" s="23"/>
      <c r="AH126" s="23"/>
      <c r="AI126" s="23"/>
      <c r="AJ126" s="23"/>
      <c r="AK126" s="23"/>
    </row>
    <row r="127" spans="29:37" ht="12.75">
      <c r="AC127" s="13"/>
      <c r="AD127" s="23"/>
      <c r="AE127" s="23"/>
      <c r="AF127" s="23"/>
      <c r="AG127" s="23"/>
      <c r="AH127" s="23"/>
      <c r="AI127" s="23"/>
      <c r="AJ127" s="23"/>
      <c r="AK127" s="23"/>
    </row>
    <row r="128" spans="29:37" ht="12.75">
      <c r="AC128" s="13"/>
      <c r="AD128" s="23"/>
      <c r="AE128" s="23"/>
      <c r="AF128" s="23"/>
      <c r="AG128" s="23"/>
      <c r="AH128" s="23"/>
      <c r="AI128" s="23"/>
      <c r="AJ128" s="23"/>
      <c r="AK128" s="23"/>
    </row>
    <row r="129" spans="29:37" ht="12.75">
      <c r="AC129" s="13"/>
      <c r="AD129" s="23"/>
      <c r="AE129" s="23"/>
      <c r="AF129" s="23"/>
      <c r="AG129" s="23"/>
      <c r="AH129" s="23"/>
      <c r="AI129" s="23"/>
      <c r="AJ129" s="23"/>
      <c r="AK129" s="23"/>
    </row>
    <row r="130" spans="29:37" ht="12.75">
      <c r="AC130" s="13"/>
      <c r="AD130" s="23"/>
      <c r="AE130" s="23"/>
      <c r="AF130" s="23"/>
      <c r="AG130" s="23"/>
      <c r="AH130" s="23"/>
      <c r="AI130" s="23"/>
      <c r="AJ130" s="23"/>
      <c r="AK130" s="23"/>
    </row>
    <row r="131" spans="29:37" ht="12.75">
      <c r="AC131" s="13"/>
      <c r="AD131" s="23"/>
      <c r="AE131" s="23"/>
      <c r="AF131" s="23"/>
      <c r="AG131" s="23"/>
      <c r="AH131" s="23"/>
      <c r="AI131" s="23"/>
      <c r="AJ131" s="23"/>
      <c r="AK131" s="23"/>
    </row>
    <row r="132" spans="19:37" ht="12.75">
      <c r="S132" s="13"/>
      <c r="AC132" s="13"/>
      <c r="AD132" s="23"/>
      <c r="AE132" s="23"/>
      <c r="AF132" s="23"/>
      <c r="AG132" s="23"/>
      <c r="AH132" s="23"/>
      <c r="AI132" s="23"/>
      <c r="AJ132" s="23"/>
      <c r="AK132" s="23"/>
    </row>
    <row r="133" spans="19:37" ht="12.75">
      <c r="S133" s="103"/>
      <c r="T133" s="13"/>
      <c r="U133" s="13"/>
      <c r="V133" s="13"/>
      <c r="AC133" s="13"/>
      <c r="AD133" s="23"/>
      <c r="AE133" s="23"/>
      <c r="AF133" s="23"/>
      <c r="AG133" s="23"/>
      <c r="AH133" s="23"/>
      <c r="AI133" s="23"/>
      <c r="AJ133" s="23"/>
      <c r="AK133" s="23"/>
    </row>
    <row r="134" spans="19:37" ht="15">
      <c r="S134" s="135"/>
      <c r="T134" s="133"/>
      <c r="U134" s="133"/>
      <c r="V134" s="133"/>
      <c r="W134" s="133"/>
      <c r="X134" s="133"/>
      <c r="Y134" s="133"/>
      <c r="Z134" s="13"/>
      <c r="AA134" s="13"/>
      <c r="AB134" s="13"/>
      <c r="AC134" s="13"/>
      <c r="AD134" s="23"/>
      <c r="AE134" s="23"/>
      <c r="AF134" s="23"/>
      <c r="AG134" s="23"/>
      <c r="AH134" s="23"/>
      <c r="AI134" s="23"/>
      <c r="AJ134" s="23"/>
      <c r="AK134" s="23"/>
    </row>
  </sheetData>
  <mergeCells count="1">
    <mergeCell ref="B2:C2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="60" workbookViewId="0" topLeftCell="A43">
      <selection activeCell="D91" sqref="D91"/>
    </sheetView>
  </sheetViews>
  <sheetFormatPr defaultColWidth="9.140625" defaultRowHeight="12.75"/>
  <cols>
    <col min="1" max="1" width="28.57421875" style="0" customWidth="1"/>
    <col min="2" max="2" width="11.28125" style="0" customWidth="1"/>
    <col min="3" max="3" width="10.421875" style="0" customWidth="1"/>
    <col min="4" max="10" width="9.8515625" style="0" bestFit="1" customWidth="1"/>
    <col min="11" max="17" width="9.28125" style="0" bestFit="1" customWidth="1"/>
  </cols>
  <sheetData>
    <row r="1" spans="1:16" ht="15.75">
      <c r="A1" s="170" t="s">
        <v>94</v>
      </c>
      <c r="B1" s="142"/>
      <c r="C1" s="142"/>
      <c r="D1" s="102"/>
      <c r="E1" s="102"/>
      <c r="F1" s="103"/>
      <c r="G1" s="103"/>
      <c r="H1" s="103"/>
      <c r="I1" s="103"/>
      <c r="J1" s="103"/>
      <c r="K1" s="103"/>
      <c r="L1" s="103"/>
      <c r="M1" s="103"/>
      <c r="N1" s="104"/>
      <c r="O1" s="105"/>
      <c r="P1" s="103" t="s">
        <v>40</v>
      </c>
    </row>
    <row r="2" spans="1:17" ht="15">
      <c r="A2" s="106" t="s">
        <v>41</v>
      </c>
      <c r="B2" s="106"/>
      <c r="C2" s="106"/>
      <c r="D2" s="106"/>
      <c r="E2" s="106"/>
      <c r="F2" s="107" t="s">
        <v>41</v>
      </c>
      <c r="G2" s="107" t="s">
        <v>41</v>
      </c>
      <c r="H2" s="107" t="s">
        <v>41</v>
      </c>
      <c r="I2" s="108" t="s">
        <v>41</v>
      </c>
      <c r="J2" s="107" t="s">
        <v>41</v>
      </c>
      <c r="K2" s="107" t="s">
        <v>41</v>
      </c>
      <c r="L2" s="107" t="s">
        <v>41</v>
      </c>
      <c r="M2" s="107" t="s">
        <v>41</v>
      </c>
      <c r="N2" s="107" t="s">
        <v>41</v>
      </c>
      <c r="O2" s="107" t="s">
        <v>41</v>
      </c>
      <c r="P2" s="107" t="s">
        <v>41</v>
      </c>
      <c r="Q2" s="107" t="s">
        <v>41</v>
      </c>
    </row>
    <row r="3" spans="1:17" ht="12.75">
      <c r="A3" s="109" t="s">
        <v>42</v>
      </c>
      <c r="B3" s="11" t="s">
        <v>0</v>
      </c>
      <c r="C3" s="11" t="s">
        <v>0</v>
      </c>
      <c r="D3" s="11" t="s">
        <v>2</v>
      </c>
      <c r="E3" s="110" t="s">
        <v>3</v>
      </c>
      <c r="F3" s="104" t="s">
        <v>4</v>
      </c>
      <c r="G3" s="104" t="s">
        <v>5</v>
      </c>
      <c r="H3" s="111" t="s">
        <v>43</v>
      </c>
      <c r="I3" s="104" t="s">
        <v>7</v>
      </c>
      <c r="J3" s="104" t="s">
        <v>44</v>
      </c>
      <c r="K3" s="111" t="s">
        <v>45</v>
      </c>
      <c r="L3" s="104" t="s">
        <v>46</v>
      </c>
      <c r="M3" s="104" t="s">
        <v>47</v>
      </c>
      <c r="N3" s="104" t="s">
        <v>48</v>
      </c>
      <c r="O3" s="104" t="s">
        <v>49</v>
      </c>
      <c r="P3" s="104" t="s">
        <v>50</v>
      </c>
      <c r="Q3" s="104" t="s">
        <v>51</v>
      </c>
    </row>
    <row r="4" spans="1:17" ht="15">
      <c r="A4" s="109"/>
      <c r="B4" s="11" t="s">
        <v>74</v>
      </c>
      <c r="C4" s="11" t="s">
        <v>52</v>
      </c>
      <c r="D4" s="110" t="s">
        <v>53</v>
      </c>
      <c r="E4" s="110"/>
      <c r="F4" s="104"/>
      <c r="G4" s="104"/>
      <c r="H4" s="105"/>
      <c r="I4" s="103"/>
      <c r="J4" s="103"/>
      <c r="K4" s="105"/>
      <c r="L4" s="103"/>
      <c r="M4" s="103"/>
      <c r="N4" s="103"/>
      <c r="O4" s="103"/>
      <c r="P4" s="103"/>
      <c r="Q4" s="103"/>
    </row>
    <row r="5" spans="1:17" ht="15">
      <c r="A5" s="106" t="s">
        <v>41</v>
      </c>
      <c r="B5" s="106"/>
      <c r="C5" s="113" t="s">
        <v>54</v>
      </c>
      <c r="D5" s="113" t="s">
        <v>54</v>
      </c>
      <c r="E5" s="114" t="s">
        <v>55</v>
      </c>
      <c r="F5" s="107" t="s">
        <v>41</v>
      </c>
      <c r="G5" s="107" t="s">
        <v>41</v>
      </c>
      <c r="H5" s="108" t="s">
        <v>41</v>
      </c>
      <c r="I5" s="107" t="s">
        <v>41</v>
      </c>
      <c r="J5" s="107" t="s">
        <v>41</v>
      </c>
      <c r="K5" s="108" t="s">
        <v>41</v>
      </c>
      <c r="L5" s="107" t="s">
        <v>41</v>
      </c>
      <c r="M5" s="107" t="s">
        <v>41</v>
      </c>
      <c r="N5" s="107" t="s">
        <v>41</v>
      </c>
      <c r="O5" s="107" t="s">
        <v>41</v>
      </c>
      <c r="P5" s="107" t="s">
        <v>41</v>
      </c>
      <c r="Q5" s="107" t="s">
        <v>41</v>
      </c>
    </row>
    <row r="6" spans="1:17" ht="15.75">
      <c r="A6" s="138" t="s">
        <v>56</v>
      </c>
      <c r="B6" s="138"/>
      <c r="E6" s="102"/>
      <c r="F6" s="103"/>
      <c r="G6" s="103"/>
      <c r="H6" s="105"/>
      <c r="I6" s="103"/>
      <c r="J6" s="103"/>
      <c r="K6" s="105"/>
      <c r="L6" s="103"/>
      <c r="M6" s="103"/>
      <c r="N6" s="103"/>
      <c r="O6" s="103"/>
      <c r="P6" s="103"/>
      <c r="Q6" s="103"/>
    </row>
    <row r="7" spans="1:17" ht="12.75">
      <c r="A7" s="115" t="s">
        <v>57</v>
      </c>
      <c r="B7">
        <v>314180</v>
      </c>
      <c r="C7">
        <v>313915</v>
      </c>
      <c r="D7">
        <v>310611</v>
      </c>
      <c r="E7" s="115">
        <v>283393</v>
      </c>
      <c r="F7" s="103">
        <v>304666</v>
      </c>
      <c r="G7" s="103">
        <v>286666</v>
      </c>
      <c r="H7" s="116">
        <v>286983</v>
      </c>
      <c r="I7" s="115">
        <v>286094</v>
      </c>
      <c r="J7" s="115">
        <v>269384</v>
      </c>
      <c r="K7" s="116">
        <v>276091</v>
      </c>
      <c r="L7" s="117">
        <v>251892</v>
      </c>
      <c r="M7" s="117">
        <v>254090</v>
      </c>
      <c r="N7" s="117">
        <v>241967</v>
      </c>
      <c r="O7" s="117">
        <v>232386</v>
      </c>
      <c r="P7" s="117">
        <v>219660</v>
      </c>
      <c r="Q7" s="117">
        <v>223114</v>
      </c>
    </row>
    <row r="8" spans="1:17" ht="12.75">
      <c r="A8" s="109" t="s">
        <v>58</v>
      </c>
      <c r="B8" s="118">
        <f>(B7/D7)*100-100</f>
        <v>1.1490256301290032</v>
      </c>
      <c r="C8" s="118">
        <f aca="true" t="shared" si="0" ref="C8:P8">(C7/D7)*100-100</f>
        <v>1.0637099136862531</v>
      </c>
      <c r="D8" s="118">
        <f t="shared" si="0"/>
        <v>9.604330382190113</v>
      </c>
      <c r="E8" s="118">
        <f t="shared" si="0"/>
        <v>-6.982400399125595</v>
      </c>
      <c r="F8" s="118">
        <f t="shared" si="0"/>
        <v>6.279084369963655</v>
      </c>
      <c r="G8" s="118">
        <f t="shared" si="0"/>
        <v>-0.11045950456995968</v>
      </c>
      <c r="H8" s="118">
        <f t="shared" si="0"/>
        <v>0.3107370304864787</v>
      </c>
      <c r="I8" s="118">
        <f t="shared" si="0"/>
        <v>6.203041012086842</v>
      </c>
      <c r="J8" s="118">
        <f t="shared" si="0"/>
        <v>-2.429271508307039</v>
      </c>
      <c r="K8" s="118">
        <f t="shared" si="0"/>
        <v>9.606895018499984</v>
      </c>
      <c r="L8" s="118">
        <f t="shared" si="0"/>
        <v>-0.8650478177023899</v>
      </c>
      <c r="M8" s="118">
        <f t="shared" si="0"/>
        <v>5.010187339595902</v>
      </c>
      <c r="N8" s="118">
        <f t="shared" si="0"/>
        <v>4.122881757076584</v>
      </c>
      <c r="O8" s="118">
        <f t="shared" si="0"/>
        <v>5.79349904397705</v>
      </c>
      <c r="P8" s="118">
        <f t="shared" si="0"/>
        <v>-1.5480875247631332</v>
      </c>
      <c r="Q8" s="118">
        <v>4.1</v>
      </c>
    </row>
    <row r="9" spans="1:17" ht="12.75">
      <c r="A9" s="109"/>
      <c r="E9" s="119"/>
      <c r="F9" s="120"/>
      <c r="G9" s="120"/>
      <c r="H9" s="121"/>
      <c r="I9" s="119"/>
      <c r="J9" s="119"/>
      <c r="K9" s="121"/>
      <c r="L9" s="120"/>
      <c r="M9" s="120"/>
      <c r="N9" s="120"/>
      <c r="O9" s="120"/>
      <c r="P9" s="120"/>
      <c r="Q9" s="120"/>
    </row>
    <row r="10" spans="1:17" ht="12.75">
      <c r="A10" s="109" t="s">
        <v>59</v>
      </c>
      <c r="B10">
        <v>34700</v>
      </c>
      <c r="C10">
        <v>34955</v>
      </c>
      <c r="D10">
        <v>33195</v>
      </c>
      <c r="E10" s="109">
        <v>31185</v>
      </c>
      <c r="F10" s="103">
        <v>28608</v>
      </c>
      <c r="G10" s="103">
        <v>27919</v>
      </c>
      <c r="H10" s="122">
        <v>27269</v>
      </c>
      <c r="I10" s="109">
        <v>26391</v>
      </c>
      <c r="J10" s="109">
        <v>25667</v>
      </c>
      <c r="K10" s="122">
        <v>23370</v>
      </c>
      <c r="L10" s="103">
        <v>23261</v>
      </c>
      <c r="M10" s="103">
        <v>21959</v>
      </c>
      <c r="N10" s="103">
        <v>20092</v>
      </c>
      <c r="O10" s="103">
        <v>19819</v>
      </c>
      <c r="P10" s="103">
        <v>19593</v>
      </c>
      <c r="Q10" s="103">
        <v>18898</v>
      </c>
    </row>
    <row r="11" spans="1:17" ht="12.75">
      <c r="A11" s="109"/>
      <c r="B11" s="118">
        <f>(B10/D10)*100-100</f>
        <v>4.5338153336345925</v>
      </c>
      <c r="C11" s="118">
        <f aca="true" t="shared" si="1" ref="C11:H11">(C10/D10)*100-100</f>
        <v>5.302003313752081</v>
      </c>
      <c r="D11" s="118">
        <f t="shared" si="1"/>
        <v>6.445406445406448</v>
      </c>
      <c r="E11" s="118">
        <f t="shared" si="1"/>
        <v>9.007969798657726</v>
      </c>
      <c r="F11" s="118">
        <f t="shared" si="1"/>
        <v>2.4678534331458764</v>
      </c>
      <c r="G11" s="118">
        <f t="shared" si="1"/>
        <v>2.3836591000770113</v>
      </c>
      <c r="H11" s="118">
        <f t="shared" si="1"/>
        <v>3.3268917433973684</v>
      </c>
      <c r="I11" s="119">
        <v>2.8207425877586005</v>
      </c>
      <c r="J11" s="119">
        <v>9.828840393667095</v>
      </c>
      <c r="K11" s="121">
        <v>0.4685955032027858</v>
      </c>
      <c r="L11" s="120">
        <v>5.929231750079694</v>
      </c>
      <c r="M11" s="120">
        <v>9.292255624129005</v>
      </c>
      <c r="N11" s="120">
        <v>1.3774660679146273</v>
      </c>
      <c r="O11" s="120">
        <v>1.1534731791966517</v>
      </c>
      <c r="P11" s="120">
        <v>3.6776378452746323</v>
      </c>
      <c r="Q11" s="120">
        <v>10.682909687243763</v>
      </c>
    </row>
    <row r="12" spans="1:17" ht="12.75">
      <c r="A12" s="109"/>
      <c r="E12" s="119"/>
      <c r="F12" s="120"/>
      <c r="G12" s="120"/>
      <c r="H12" s="121"/>
      <c r="I12" s="119"/>
      <c r="J12" s="119"/>
      <c r="K12" s="121"/>
      <c r="L12" s="120"/>
      <c r="M12" s="120"/>
      <c r="N12" s="120"/>
      <c r="O12" s="120"/>
      <c r="P12" s="120"/>
      <c r="Q12" s="120"/>
    </row>
    <row r="13" spans="1:17" ht="12.75">
      <c r="A13" s="109" t="s">
        <v>60</v>
      </c>
      <c r="B13">
        <v>265712</v>
      </c>
      <c r="C13">
        <v>265119</v>
      </c>
      <c r="D13">
        <v>243400</v>
      </c>
      <c r="E13" s="109">
        <v>227642</v>
      </c>
      <c r="F13" s="103">
        <v>213681</v>
      </c>
      <c r="G13" s="103">
        <v>206189</v>
      </c>
      <c r="H13" s="122">
        <v>191925</v>
      </c>
      <c r="I13" s="109">
        <v>184578</v>
      </c>
      <c r="J13" s="109">
        <v>179689</v>
      </c>
      <c r="K13" s="122">
        <v>177013</v>
      </c>
      <c r="L13" s="103">
        <v>161424</v>
      </c>
      <c r="M13" s="103">
        <v>140491</v>
      </c>
      <c r="N13" s="103">
        <v>125493</v>
      </c>
      <c r="O13" s="103">
        <v>115669</v>
      </c>
      <c r="P13" s="103">
        <v>111075</v>
      </c>
      <c r="Q13" s="103">
        <v>115282</v>
      </c>
    </row>
    <row r="14" spans="1:17" ht="12.75">
      <c r="A14" s="109"/>
      <c r="B14" s="118">
        <f>(B13/D13)*100-100</f>
        <v>9.166803615447819</v>
      </c>
      <c r="C14" s="118">
        <f aca="true" t="shared" si="2" ref="C14:H14">(C13/D13)*100-100</f>
        <v>8.923171733771568</v>
      </c>
      <c r="D14" s="118">
        <f t="shared" si="2"/>
        <v>6.922272691331116</v>
      </c>
      <c r="E14" s="118">
        <f t="shared" si="2"/>
        <v>6.533571070895405</v>
      </c>
      <c r="F14" s="118">
        <f t="shared" si="2"/>
        <v>3.633559501234302</v>
      </c>
      <c r="G14" s="118">
        <f t="shared" si="2"/>
        <v>7.432069818939695</v>
      </c>
      <c r="H14" s="118">
        <f t="shared" si="2"/>
        <v>3.9804310372850438</v>
      </c>
      <c r="I14" s="119">
        <v>2.7213685868361446</v>
      </c>
      <c r="J14" s="119">
        <v>1.511753374045974</v>
      </c>
      <c r="K14" s="121">
        <v>9.65717613242145</v>
      </c>
      <c r="L14" s="120">
        <v>14.899886825490603</v>
      </c>
      <c r="M14" s="120">
        <v>11.95126421394022</v>
      </c>
      <c r="N14" s="120">
        <v>8.49320042535165</v>
      </c>
      <c r="O14" s="120">
        <v>4.135944181859104</v>
      </c>
      <c r="P14" s="120">
        <v>-3.6493121215801256</v>
      </c>
      <c r="Q14" s="120">
        <v>6.052270866489425</v>
      </c>
    </row>
    <row r="15" spans="1:17" ht="12.75">
      <c r="A15" s="109"/>
      <c r="E15" s="119"/>
      <c r="F15" s="120"/>
      <c r="G15" s="120"/>
      <c r="H15" s="121"/>
      <c r="I15" s="119"/>
      <c r="J15" s="119"/>
      <c r="K15" s="121"/>
      <c r="L15" s="120"/>
      <c r="M15" s="120"/>
      <c r="N15" s="120"/>
      <c r="O15" s="120"/>
      <c r="P15" s="120"/>
      <c r="Q15" s="120"/>
    </row>
    <row r="16" spans="1:17" ht="12.75">
      <c r="A16" s="109" t="s">
        <v>61</v>
      </c>
      <c r="B16">
        <v>34624</v>
      </c>
      <c r="C16">
        <v>34903</v>
      </c>
      <c r="D16">
        <v>32827</v>
      </c>
      <c r="E16" s="109">
        <v>31659</v>
      </c>
      <c r="F16" s="103">
        <v>30715</v>
      </c>
      <c r="G16" s="103">
        <v>29632</v>
      </c>
      <c r="H16" s="122">
        <v>28401</v>
      </c>
      <c r="I16" s="109">
        <v>26988</v>
      </c>
      <c r="J16" s="109">
        <v>25224</v>
      </c>
      <c r="K16" s="122">
        <v>23383</v>
      </c>
      <c r="L16" s="103">
        <v>22178</v>
      </c>
      <c r="M16" s="103">
        <v>20771</v>
      </c>
      <c r="N16" s="103">
        <v>18984</v>
      </c>
      <c r="O16" s="103">
        <v>19143</v>
      </c>
      <c r="P16" s="103">
        <v>17887</v>
      </c>
      <c r="Q16" s="103">
        <v>16203</v>
      </c>
    </row>
    <row r="17" spans="1:17" ht="12.75">
      <c r="A17" s="109" t="s">
        <v>62</v>
      </c>
      <c r="B17" s="118">
        <f>(B16/D16)*100-100</f>
        <v>5.474152374569712</v>
      </c>
      <c r="C17" s="118">
        <f aca="true" t="shared" si="3" ref="C17:H17">(C16/D16)*100-100</f>
        <v>6.324062509519607</v>
      </c>
      <c r="D17" s="118">
        <f t="shared" si="3"/>
        <v>3.689314255030169</v>
      </c>
      <c r="E17" s="118">
        <f t="shared" si="3"/>
        <v>3.0734168972814615</v>
      </c>
      <c r="F17" s="118">
        <f t="shared" si="3"/>
        <v>3.654832613390923</v>
      </c>
      <c r="G17" s="118">
        <f t="shared" si="3"/>
        <v>4.334354424139988</v>
      </c>
      <c r="H17" s="118">
        <f t="shared" si="3"/>
        <v>5.235660293463766</v>
      </c>
      <c r="I17" s="119">
        <v>6.9933396764985725</v>
      </c>
      <c r="J17" s="119">
        <v>7.873241243638541</v>
      </c>
      <c r="K17" s="121">
        <v>5.433312291460005</v>
      </c>
      <c r="L17" s="120">
        <v>6.773867411294593</v>
      </c>
      <c r="M17" s="120">
        <v>9.413190054782977</v>
      </c>
      <c r="N17" s="120">
        <v>-0.8305908164864441</v>
      </c>
      <c r="O17" s="120">
        <v>7.0218594509979315</v>
      </c>
      <c r="P17" s="120">
        <v>10.393137073381473</v>
      </c>
      <c r="Q17" s="120">
        <v>7.3899787910922585</v>
      </c>
    </row>
    <row r="18" spans="1:17" ht="12.75">
      <c r="A18" s="109"/>
      <c r="E18" s="119"/>
      <c r="F18" s="120"/>
      <c r="G18" s="120"/>
      <c r="H18" s="121"/>
      <c r="I18" s="119"/>
      <c r="J18" s="119"/>
      <c r="K18" s="121"/>
      <c r="L18" s="120"/>
      <c r="M18" s="120"/>
      <c r="N18" s="120"/>
      <c r="O18" s="120"/>
      <c r="P18" s="120"/>
      <c r="Q18" s="120"/>
    </row>
    <row r="19" spans="1:17" ht="12.75">
      <c r="A19" s="109" t="s">
        <v>63</v>
      </c>
      <c r="B19">
        <v>78724</v>
      </c>
      <c r="C19">
        <v>79112</v>
      </c>
      <c r="D19">
        <v>74819</v>
      </c>
      <c r="E19" s="109">
        <v>69911</v>
      </c>
      <c r="F19" s="103">
        <v>65161</v>
      </c>
      <c r="G19" s="103">
        <v>62651</v>
      </c>
      <c r="H19" s="122">
        <v>58740</v>
      </c>
      <c r="I19" s="109">
        <v>54389</v>
      </c>
      <c r="J19" s="109">
        <v>51208</v>
      </c>
      <c r="K19" s="122">
        <v>46452</v>
      </c>
      <c r="L19" s="103">
        <v>45496</v>
      </c>
      <c r="M19" s="103">
        <v>42830</v>
      </c>
      <c r="N19" s="103">
        <v>40593</v>
      </c>
      <c r="O19" s="103">
        <v>40363</v>
      </c>
      <c r="P19" s="103">
        <v>39005</v>
      </c>
      <c r="Q19" s="103">
        <v>38218</v>
      </c>
    </row>
    <row r="20" spans="1:17" ht="12.75">
      <c r="A20" s="109"/>
      <c r="B20" s="118">
        <f>(B19/D19)*100-100</f>
        <v>5.219262486801483</v>
      </c>
      <c r="C20" s="118">
        <f aca="true" t="shared" si="4" ref="C20:H20">(C19/D19)*100-100</f>
        <v>5.737847338242958</v>
      </c>
      <c r="D20" s="118">
        <f t="shared" si="4"/>
        <v>7.020354450658701</v>
      </c>
      <c r="E20" s="118">
        <f t="shared" si="4"/>
        <v>7.289636438974227</v>
      </c>
      <c r="F20" s="118">
        <f t="shared" si="4"/>
        <v>4.006320729118443</v>
      </c>
      <c r="G20" s="118">
        <f t="shared" si="4"/>
        <v>6.658154579502892</v>
      </c>
      <c r="H20" s="118">
        <f t="shared" si="4"/>
        <v>7.999779367151433</v>
      </c>
      <c r="I20" s="119">
        <v>6.211920012498047</v>
      </c>
      <c r="J20" s="119">
        <v>10.23852579006286</v>
      </c>
      <c r="K20" s="121">
        <v>2.1012836293300508</v>
      </c>
      <c r="L20" s="120">
        <v>6.224608918982022</v>
      </c>
      <c r="M20" s="120">
        <v>5.510802355085852</v>
      </c>
      <c r="N20" s="120">
        <v>0.5698288036072641</v>
      </c>
      <c r="O20" s="120">
        <v>3.4816049224458405</v>
      </c>
      <c r="P20" s="120">
        <v>2.059239101993825</v>
      </c>
      <c r="Q20" s="120">
        <v>11.787761787761788</v>
      </c>
    </row>
    <row r="21" spans="1:17" ht="12.75">
      <c r="A21" s="109"/>
      <c r="E21" s="119"/>
      <c r="F21" s="120"/>
      <c r="G21" s="120"/>
      <c r="H21" s="121"/>
      <c r="I21" s="119"/>
      <c r="J21" s="119"/>
      <c r="K21" s="121"/>
      <c r="L21" s="120"/>
      <c r="M21" s="120"/>
      <c r="N21" s="120"/>
      <c r="O21" s="120"/>
      <c r="P21" s="120"/>
      <c r="Q21" s="120"/>
    </row>
    <row r="22" spans="1:17" ht="12.75">
      <c r="A22" s="109" t="s">
        <v>64</v>
      </c>
      <c r="B22">
        <v>407139</v>
      </c>
      <c r="C22">
        <v>406843</v>
      </c>
      <c r="D22">
        <v>365559</v>
      </c>
      <c r="E22" s="109">
        <v>326968</v>
      </c>
      <c r="F22" s="103">
        <v>297831</v>
      </c>
      <c r="G22" s="103">
        <v>273256</v>
      </c>
      <c r="H22" s="122">
        <v>255807</v>
      </c>
      <c r="I22" s="109">
        <v>235757</v>
      </c>
      <c r="J22" s="109">
        <v>218822</v>
      </c>
      <c r="K22" s="122">
        <v>202935</v>
      </c>
      <c r="L22" s="103">
        <v>188167</v>
      </c>
      <c r="M22" s="103">
        <f>109978+56153</f>
        <v>166131</v>
      </c>
      <c r="N22" s="103">
        <v>150500</v>
      </c>
      <c r="O22" s="103">
        <v>140487</v>
      </c>
      <c r="P22" s="103">
        <v>133080</v>
      </c>
      <c r="Q22" s="103">
        <v>129786</v>
      </c>
    </row>
    <row r="23" spans="1:17" ht="12.75">
      <c r="A23" s="109" t="s">
        <v>65</v>
      </c>
      <c r="B23" s="118">
        <f>(B22/D22)*100-100</f>
        <v>11.374360910277147</v>
      </c>
      <c r="C23" s="118">
        <f aca="true" t="shared" si="5" ref="C23:H23">(C22/D22)*100-100</f>
        <v>11.293389028857177</v>
      </c>
      <c r="D23" s="118">
        <f t="shared" si="5"/>
        <v>11.80268405470872</v>
      </c>
      <c r="E23" s="118">
        <f t="shared" si="5"/>
        <v>9.783064892506161</v>
      </c>
      <c r="F23" s="118">
        <f t="shared" si="5"/>
        <v>8.993398132154468</v>
      </c>
      <c r="G23" s="118">
        <f t="shared" si="5"/>
        <v>6.8211581387530345</v>
      </c>
      <c r="H23" s="118">
        <f t="shared" si="5"/>
        <v>8.504519484045005</v>
      </c>
      <c r="I23" s="119">
        <v>7.739166994177917</v>
      </c>
      <c r="J23" s="119">
        <v>7.828083730831395</v>
      </c>
      <c r="K23" s="121">
        <v>7.8488789213836645</v>
      </c>
      <c r="L23" s="120">
        <v>13.264231239202799</v>
      </c>
      <c r="M23" s="120">
        <v>10.386046511627907</v>
      </c>
      <c r="N23" s="120">
        <v>7.127349861553026</v>
      </c>
      <c r="O23" s="120">
        <v>5.565825067628494</v>
      </c>
      <c r="P23" s="120">
        <v>2.5380241320327306</v>
      </c>
      <c r="Q23" s="120">
        <v>4.886051398092775</v>
      </c>
    </row>
    <row r="24" spans="1:17" ht="12.75">
      <c r="A24" s="109"/>
      <c r="E24" s="119"/>
      <c r="F24" s="120"/>
      <c r="G24" s="120"/>
      <c r="H24" s="121"/>
      <c r="I24" s="119"/>
      <c r="J24" s="119"/>
      <c r="K24" s="121"/>
      <c r="L24" s="120"/>
      <c r="M24" s="120"/>
      <c r="N24" s="120"/>
      <c r="O24" s="120"/>
      <c r="P24" s="120"/>
      <c r="Q24" s="120"/>
    </row>
    <row r="25" spans="1:17" ht="12.75">
      <c r="A25" s="103" t="s">
        <v>66</v>
      </c>
      <c r="B25">
        <v>196820</v>
      </c>
      <c r="C25">
        <v>196853</v>
      </c>
      <c r="D25">
        <v>183718</v>
      </c>
      <c r="E25" s="103">
        <v>171463</v>
      </c>
      <c r="F25" s="103">
        <v>157746</v>
      </c>
      <c r="G25" s="103">
        <v>150907</v>
      </c>
      <c r="H25" s="122">
        <v>145863</v>
      </c>
      <c r="I25" s="109">
        <v>131892</v>
      </c>
      <c r="J25" s="109">
        <v>122784</v>
      </c>
      <c r="K25" s="122">
        <v>109995</v>
      </c>
      <c r="L25" s="103">
        <v>102847</v>
      </c>
      <c r="M25" s="103">
        <v>95085</v>
      </c>
      <c r="N25" s="103">
        <v>90084</v>
      </c>
      <c r="O25" s="103">
        <v>79430</v>
      </c>
      <c r="P25" s="103">
        <v>75027</v>
      </c>
      <c r="Q25" s="103">
        <v>66990</v>
      </c>
    </row>
    <row r="26" spans="1:17" ht="12.75">
      <c r="A26" s="103" t="s">
        <v>67</v>
      </c>
      <c r="B26" s="118">
        <f>(B25/D25)*100-100</f>
        <v>7.131582098651194</v>
      </c>
      <c r="C26" s="118">
        <f aca="true" t="shared" si="6" ref="C26:H26">(C25/D25)*100-100</f>
        <v>7.1495444104551495</v>
      </c>
      <c r="D26" s="118">
        <f t="shared" si="6"/>
        <v>7.147314580988322</v>
      </c>
      <c r="E26" s="118">
        <f t="shared" si="6"/>
        <v>8.695624611717577</v>
      </c>
      <c r="F26" s="118">
        <f t="shared" si="6"/>
        <v>4.5319302616843515</v>
      </c>
      <c r="G26" s="118">
        <f t="shared" si="6"/>
        <v>3.4580393931291695</v>
      </c>
      <c r="H26" s="118">
        <f t="shared" si="6"/>
        <v>10.592757710854329</v>
      </c>
      <c r="I26" s="119">
        <v>7.41790461297889</v>
      </c>
      <c r="J26" s="119">
        <v>11.626892131460522</v>
      </c>
      <c r="K26" s="121">
        <v>6.95012980446683</v>
      </c>
      <c r="L26" s="120">
        <v>8.163222379975812</v>
      </c>
      <c r="M26" s="120">
        <v>5.551485280404956</v>
      </c>
      <c r="N26" s="120">
        <v>13.413068110285787</v>
      </c>
      <c r="O26" s="120">
        <v>5.868553987231263</v>
      </c>
      <c r="P26" s="120">
        <v>11.997313031795791</v>
      </c>
      <c r="Q26" s="120">
        <v>7.694038968555077</v>
      </c>
    </row>
    <row r="27" spans="1:17" ht="12.75">
      <c r="A27" s="103"/>
      <c r="E27" s="120"/>
      <c r="F27" s="120"/>
      <c r="G27" s="120"/>
      <c r="H27" s="121"/>
      <c r="I27" s="119"/>
      <c r="J27" s="119"/>
      <c r="K27" s="121"/>
      <c r="L27" s="120"/>
      <c r="M27" s="120"/>
      <c r="N27" s="120"/>
      <c r="O27" s="120"/>
      <c r="P27" s="120"/>
      <c r="Q27" s="120"/>
    </row>
    <row r="28" spans="1:17" ht="12.75">
      <c r="A28" s="103" t="s">
        <v>68</v>
      </c>
      <c r="B28">
        <v>197509</v>
      </c>
      <c r="C28">
        <v>197666</v>
      </c>
      <c r="D28">
        <v>186419</v>
      </c>
      <c r="E28" s="103">
        <v>176141</v>
      </c>
      <c r="F28" s="103">
        <v>169537</v>
      </c>
      <c r="G28" s="103">
        <v>161372</v>
      </c>
      <c r="H28" s="122">
        <v>153379</v>
      </c>
      <c r="I28" s="109">
        <v>136658</v>
      </c>
      <c r="J28" s="109">
        <v>123817</v>
      </c>
      <c r="K28" s="122">
        <v>110843</v>
      </c>
      <c r="L28" s="103">
        <v>104298</v>
      </c>
      <c r="M28" s="103">
        <v>96674</v>
      </c>
      <c r="N28" s="103">
        <v>93632</v>
      </c>
      <c r="O28" s="103">
        <v>90494</v>
      </c>
      <c r="P28" s="103">
        <v>86536</v>
      </c>
      <c r="Q28" s="103">
        <v>84380</v>
      </c>
    </row>
    <row r="29" spans="1:17" ht="12.75">
      <c r="A29" s="103" t="s">
        <v>69</v>
      </c>
      <c r="B29" s="118">
        <f>(B28/D28)*100-100</f>
        <v>5.948964429591413</v>
      </c>
      <c r="C29" s="118">
        <f aca="true" t="shared" si="7" ref="C29:H29">(C28/D28)*100-100</f>
        <v>6.033183312859734</v>
      </c>
      <c r="D29" s="118">
        <f t="shared" si="7"/>
        <v>5.835098018065082</v>
      </c>
      <c r="E29" s="118">
        <f t="shared" si="7"/>
        <v>3.8953148870158145</v>
      </c>
      <c r="F29" s="118">
        <f t="shared" si="7"/>
        <v>5.059737748804011</v>
      </c>
      <c r="G29" s="118">
        <f t="shared" si="7"/>
        <v>5.211274033603047</v>
      </c>
      <c r="H29" s="118">
        <f t="shared" si="7"/>
        <v>12.235653968300426</v>
      </c>
      <c r="I29" s="119">
        <v>10.370950677209107</v>
      </c>
      <c r="J29" s="119">
        <v>11.70484378806059</v>
      </c>
      <c r="K29" s="121">
        <v>6.275288116742411</v>
      </c>
      <c r="L29" s="120">
        <v>7.886298280820076</v>
      </c>
      <c r="M29" s="120">
        <v>3.248889268626111</v>
      </c>
      <c r="N29" s="120">
        <v>3.467633213251707</v>
      </c>
      <c r="O29" s="120">
        <v>4.57381898862901</v>
      </c>
      <c r="P29" s="120">
        <v>2.5551078454610097</v>
      </c>
      <c r="Q29" s="120">
        <v>4.147124166872377</v>
      </c>
    </row>
    <row r="30" spans="1:17" ht="12.75">
      <c r="A30" s="103"/>
      <c r="E30" s="120"/>
      <c r="F30" s="120"/>
      <c r="G30" s="120"/>
      <c r="H30" s="121"/>
      <c r="I30" s="119"/>
      <c r="J30" s="119"/>
      <c r="K30" s="121"/>
      <c r="L30" s="120"/>
      <c r="M30" s="120"/>
      <c r="N30" s="120"/>
      <c r="O30" s="120"/>
      <c r="P30" s="120"/>
      <c r="Q30" s="120"/>
    </row>
    <row r="31" spans="1:17" ht="12.75">
      <c r="A31" s="123" t="s">
        <v>31</v>
      </c>
      <c r="B31">
        <v>1529408</v>
      </c>
      <c r="C31">
        <v>1529366</v>
      </c>
      <c r="D31">
        <v>1430548</v>
      </c>
      <c r="E31" s="103">
        <v>1318362</v>
      </c>
      <c r="F31" s="103">
        <v>1267945</v>
      </c>
      <c r="G31" s="103">
        <v>1198592</v>
      </c>
      <c r="H31" s="122">
        <v>1148367</v>
      </c>
      <c r="I31" s="109">
        <v>1082747</v>
      </c>
      <c r="J31" s="109">
        <v>1016595</v>
      </c>
      <c r="K31" s="122">
        <v>970082</v>
      </c>
      <c r="L31" s="103">
        <v>899563</v>
      </c>
      <c r="M31" s="103">
        <v>838031</v>
      </c>
      <c r="N31" s="103">
        <v>781345</v>
      </c>
      <c r="O31" s="103">
        <v>737792</v>
      </c>
      <c r="P31" s="103">
        <v>701863</v>
      </c>
      <c r="Q31" s="103">
        <v>692871</v>
      </c>
    </row>
    <row r="32" spans="1:17" ht="12.75">
      <c r="A32" s="103"/>
      <c r="B32" s="118">
        <f>(B31/D31)*100-100</f>
        <v>6.910638440653514</v>
      </c>
      <c r="C32" s="118">
        <f aca="true" t="shared" si="8" ref="C32:H32">(C31/D31)*100-100</f>
        <v>6.907702502817088</v>
      </c>
      <c r="D32" s="118">
        <f t="shared" si="8"/>
        <v>8.509498908494024</v>
      </c>
      <c r="E32" s="118">
        <f t="shared" si="8"/>
        <v>3.976276573510674</v>
      </c>
      <c r="F32" s="118">
        <f t="shared" si="8"/>
        <v>5.786205814822722</v>
      </c>
      <c r="G32" s="118">
        <f t="shared" si="8"/>
        <v>4.373601818930723</v>
      </c>
      <c r="H32" s="118">
        <f t="shared" si="8"/>
        <v>6.06051090420938</v>
      </c>
      <c r="I32" s="119">
        <v>6.507415939893408</v>
      </c>
      <c r="J32" s="119">
        <v>4.794538199308719</v>
      </c>
      <c r="K32" s="121">
        <v>7.839362001327312</v>
      </c>
      <c r="L32" s="120">
        <v>7.342449145675996</v>
      </c>
      <c r="M32" s="120">
        <v>7.254925801022595</v>
      </c>
      <c r="N32" s="120">
        <v>5.9031542765440665</v>
      </c>
      <c r="O32" s="120">
        <v>5.119090192815407</v>
      </c>
      <c r="P32" s="120">
        <v>1.2977884772201462</v>
      </c>
      <c r="Q32" s="120">
        <v>5.567312834530138</v>
      </c>
    </row>
    <row r="33" spans="1:17" ht="12.75">
      <c r="A33" s="124"/>
      <c r="B33" s="124"/>
      <c r="C33" s="9"/>
      <c r="D33" s="9"/>
      <c r="E33" s="125"/>
      <c r="F33" s="125"/>
      <c r="G33" s="125"/>
      <c r="H33" s="126"/>
      <c r="I33" s="127"/>
      <c r="J33" s="127"/>
      <c r="K33" s="126"/>
      <c r="L33" s="125"/>
      <c r="M33" s="125"/>
      <c r="N33" s="125"/>
      <c r="O33" s="125"/>
      <c r="P33" s="125"/>
      <c r="Q33" s="125"/>
    </row>
    <row r="34" spans="1:17" ht="15.75">
      <c r="A34" s="139" t="s">
        <v>35</v>
      </c>
      <c r="B34" s="139"/>
      <c r="C34" s="9"/>
      <c r="D34" s="9"/>
      <c r="E34" s="128"/>
      <c r="F34" s="124"/>
      <c r="G34" s="124"/>
      <c r="H34" s="129"/>
      <c r="I34" s="130"/>
      <c r="J34" s="130"/>
      <c r="K34" s="129"/>
      <c r="L34" s="124"/>
      <c r="M34" s="124"/>
      <c r="N34" s="124"/>
      <c r="O34" s="124"/>
      <c r="P34" s="124"/>
      <c r="Q34" s="124"/>
    </row>
    <row r="35" spans="1:17" ht="12.75">
      <c r="A35" s="117" t="s">
        <v>57</v>
      </c>
      <c r="B35">
        <v>598163</v>
      </c>
      <c r="C35">
        <v>598677</v>
      </c>
      <c r="D35">
        <v>575283</v>
      </c>
      <c r="E35" s="117">
        <v>507863</v>
      </c>
      <c r="F35" s="103">
        <v>510568</v>
      </c>
      <c r="G35" s="103">
        <v>468480</v>
      </c>
      <c r="H35" s="122">
        <v>461964</v>
      </c>
      <c r="I35" s="109">
        <v>442494</v>
      </c>
      <c r="J35" s="109">
        <v>387008</v>
      </c>
      <c r="K35" s="122">
        <v>362606</v>
      </c>
      <c r="L35" s="103">
        <v>303102</v>
      </c>
      <c r="M35" s="103">
        <v>278773</v>
      </c>
      <c r="N35" s="103">
        <v>241967</v>
      </c>
      <c r="O35" s="103">
        <v>208265</v>
      </c>
      <c r="P35" s="103">
        <v>185712</v>
      </c>
      <c r="Q35" s="103">
        <v>159760</v>
      </c>
    </row>
    <row r="36" spans="1:17" ht="12.75">
      <c r="A36" s="103" t="s">
        <v>58</v>
      </c>
      <c r="B36" s="118">
        <f>(B35/D35)*100-100</f>
        <v>3.977172973997156</v>
      </c>
      <c r="C36" s="118">
        <f aca="true" t="shared" si="9" ref="C36:P36">(C35/D35)*100-100</f>
        <v>4.066520303919987</v>
      </c>
      <c r="D36" s="118">
        <f t="shared" si="9"/>
        <v>13.275233675223433</v>
      </c>
      <c r="E36" s="118">
        <f t="shared" si="9"/>
        <v>-0.5298021027561504</v>
      </c>
      <c r="F36" s="118">
        <f t="shared" si="9"/>
        <v>8.983948087431699</v>
      </c>
      <c r="G36" s="118">
        <f t="shared" si="9"/>
        <v>1.4104995194430785</v>
      </c>
      <c r="H36" s="118">
        <f t="shared" si="9"/>
        <v>4.400059661825935</v>
      </c>
      <c r="I36" s="118">
        <f t="shared" si="9"/>
        <v>14.337171324623782</v>
      </c>
      <c r="J36" s="118">
        <f t="shared" si="9"/>
        <v>6.729618373661765</v>
      </c>
      <c r="K36" s="118">
        <f t="shared" si="9"/>
        <v>19.631675145660537</v>
      </c>
      <c r="L36" s="118">
        <f t="shared" si="9"/>
        <v>8.727172287129676</v>
      </c>
      <c r="M36" s="118">
        <f t="shared" si="9"/>
        <v>15.211165158885294</v>
      </c>
      <c r="N36" s="118">
        <f t="shared" si="9"/>
        <v>16.182267783833097</v>
      </c>
      <c r="O36" s="118">
        <f t="shared" si="9"/>
        <v>12.144072542431289</v>
      </c>
      <c r="P36" s="118">
        <f t="shared" si="9"/>
        <v>16.244366549824733</v>
      </c>
      <c r="Q36" s="120">
        <v>16.705992358884075</v>
      </c>
    </row>
    <row r="37" spans="1:17" ht="12.75">
      <c r="A37" s="103"/>
      <c r="E37" s="120"/>
      <c r="F37" s="120"/>
      <c r="G37" s="120"/>
      <c r="H37" s="121"/>
      <c r="I37" s="119"/>
      <c r="J37" s="119"/>
      <c r="K37" s="121"/>
      <c r="L37" s="120"/>
      <c r="M37" s="120"/>
      <c r="N37" s="120"/>
      <c r="O37" s="120"/>
      <c r="P37" s="120"/>
      <c r="Q37" s="120"/>
    </row>
    <row r="38" spans="1:17" ht="12.75">
      <c r="A38" s="103" t="s">
        <v>59</v>
      </c>
      <c r="B38">
        <v>79962</v>
      </c>
      <c r="C38">
        <v>80596</v>
      </c>
      <c r="D38">
        <v>63357</v>
      </c>
      <c r="E38" s="103">
        <v>62116</v>
      </c>
      <c r="F38" s="103">
        <v>47925</v>
      </c>
      <c r="G38" s="103">
        <v>45399</v>
      </c>
      <c r="H38" s="122">
        <v>41298</v>
      </c>
      <c r="I38" s="109">
        <v>35675</v>
      </c>
      <c r="J38" s="109">
        <v>33427</v>
      </c>
      <c r="K38" s="122">
        <v>27702</v>
      </c>
      <c r="L38" s="103">
        <v>25256</v>
      </c>
      <c r="M38" s="103">
        <v>22659</v>
      </c>
      <c r="N38" s="103">
        <v>20092</v>
      </c>
      <c r="O38" s="103">
        <v>17273</v>
      </c>
      <c r="P38" s="103">
        <v>15232</v>
      </c>
      <c r="Q38" s="103">
        <v>14026</v>
      </c>
    </row>
    <row r="39" spans="1:17" ht="12.75">
      <c r="A39" s="103"/>
      <c r="B39" s="118">
        <f>(B38/D38)*100-100</f>
        <v>26.208627302429093</v>
      </c>
      <c r="C39" s="118">
        <f aca="true" t="shared" si="10" ref="C39:P39">(C38/D38)*100-100</f>
        <v>27.209305996180362</v>
      </c>
      <c r="D39" s="118">
        <f t="shared" si="10"/>
        <v>1.9978749436537981</v>
      </c>
      <c r="E39" s="118">
        <f t="shared" si="10"/>
        <v>29.61085028690661</v>
      </c>
      <c r="F39" s="118">
        <f t="shared" si="10"/>
        <v>5.563999207030989</v>
      </c>
      <c r="G39" s="118">
        <f t="shared" si="10"/>
        <v>9.930262966729629</v>
      </c>
      <c r="H39" s="118">
        <f t="shared" si="10"/>
        <v>15.76173791170288</v>
      </c>
      <c r="I39" s="118">
        <f t="shared" si="10"/>
        <v>6.725102462081551</v>
      </c>
      <c r="J39" s="118">
        <f t="shared" si="10"/>
        <v>20.66637787885351</v>
      </c>
      <c r="K39" s="118">
        <f t="shared" si="10"/>
        <v>9.684827367754195</v>
      </c>
      <c r="L39" s="118">
        <f t="shared" si="10"/>
        <v>11.46122953351869</v>
      </c>
      <c r="M39" s="118">
        <f t="shared" si="10"/>
        <v>12.77622934501295</v>
      </c>
      <c r="N39" s="118">
        <f t="shared" si="10"/>
        <v>16.32026862733747</v>
      </c>
      <c r="O39" s="118">
        <f t="shared" si="10"/>
        <v>13.399422268907557</v>
      </c>
      <c r="P39" s="118">
        <f t="shared" si="10"/>
        <v>8.598317410523308</v>
      </c>
      <c r="Q39" s="120">
        <v>14.404567699836868</v>
      </c>
    </row>
    <row r="40" spans="1:17" ht="12.75">
      <c r="A40" s="103"/>
      <c r="E40" s="120"/>
      <c r="F40" s="120"/>
      <c r="G40" s="120"/>
      <c r="H40" s="121"/>
      <c r="I40" s="119"/>
      <c r="J40" s="119"/>
      <c r="K40" s="121"/>
      <c r="L40" s="120"/>
      <c r="M40" s="120"/>
      <c r="N40" s="120"/>
      <c r="O40" s="120"/>
      <c r="P40" s="120"/>
      <c r="Q40" s="120"/>
    </row>
    <row r="41" spans="1:17" ht="12.75">
      <c r="A41" s="103" t="s">
        <v>60</v>
      </c>
      <c r="B41">
        <v>455789</v>
      </c>
      <c r="C41">
        <v>456422</v>
      </c>
      <c r="D41">
        <v>392919</v>
      </c>
      <c r="E41" s="103">
        <v>351824</v>
      </c>
      <c r="F41" s="103">
        <v>320216</v>
      </c>
      <c r="G41" s="103">
        <v>301628</v>
      </c>
      <c r="H41" s="122">
        <v>266704</v>
      </c>
      <c r="I41" s="109">
        <v>252240</v>
      </c>
      <c r="J41" s="109">
        <v>231981</v>
      </c>
      <c r="K41" s="122">
        <v>220675</v>
      </c>
      <c r="L41" s="103">
        <v>193801</v>
      </c>
      <c r="M41" s="103">
        <v>155427</v>
      </c>
      <c r="N41" s="103">
        <v>125493</v>
      </c>
      <c r="O41" s="103">
        <v>109050</v>
      </c>
      <c r="P41" s="103">
        <v>94650</v>
      </c>
      <c r="Q41" s="103">
        <v>87575</v>
      </c>
    </row>
    <row r="42" spans="1:17" ht="12.75">
      <c r="A42" s="103"/>
      <c r="B42" s="118">
        <f>(B41/D41)*100-100</f>
        <v>16.00075333592929</v>
      </c>
      <c r="C42" s="118">
        <f aca="true" t="shared" si="11" ref="C42:P42">(C41/D41)*100-100</f>
        <v>16.161855242429098</v>
      </c>
      <c r="D42" s="118">
        <f t="shared" si="11"/>
        <v>11.680556187184507</v>
      </c>
      <c r="E42" s="118">
        <f t="shared" si="11"/>
        <v>9.870837184900182</v>
      </c>
      <c r="F42" s="118">
        <f t="shared" si="11"/>
        <v>6.162557852719246</v>
      </c>
      <c r="G42" s="118">
        <f t="shared" si="11"/>
        <v>13.094666746655463</v>
      </c>
      <c r="H42" s="118">
        <f t="shared" si="11"/>
        <v>5.734221376466863</v>
      </c>
      <c r="I42" s="118">
        <f t="shared" si="11"/>
        <v>8.733042792297653</v>
      </c>
      <c r="J42" s="118">
        <f t="shared" si="11"/>
        <v>5.123371473886934</v>
      </c>
      <c r="K42" s="118">
        <f t="shared" si="11"/>
        <v>13.866801512892081</v>
      </c>
      <c r="L42" s="118">
        <f t="shared" si="11"/>
        <v>24.689404028901023</v>
      </c>
      <c r="M42" s="118">
        <f t="shared" si="11"/>
        <v>23.85312328177666</v>
      </c>
      <c r="N42" s="118">
        <f t="shared" si="11"/>
        <v>15.07840440165063</v>
      </c>
      <c r="O42" s="118">
        <f t="shared" si="11"/>
        <v>15.213946117274162</v>
      </c>
      <c r="P42" s="118">
        <f t="shared" si="11"/>
        <v>8.078789608906646</v>
      </c>
      <c r="Q42" s="120">
        <v>15.642620396413527</v>
      </c>
    </row>
    <row r="43" spans="1:17" ht="12.75">
      <c r="A43" s="103"/>
      <c r="E43" s="120"/>
      <c r="F43" s="120"/>
      <c r="G43" s="120"/>
      <c r="H43" s="121"/>
      <c r="I43" s="119"/>
      <c r="J43" s="119"/>
      <c r="K43" s="121"/>
      <c r="L43" s="120"/>
      <c r="M43" s="120"/>
      <c r="N43" s="120"/>
      <c r="O43" s="120"/>
      <c r="P43" s="120"/>
      <c r="Q43" s="120"/>
    </row>
    <row r="44" spans="1:17" ht="12.75">
      <c r="A44" s="103" t="s">
        <v>61</v>
      </c>
      <c r="B44">
        <v>58039</v>
      </c>
      <c r="C44">
        <v>58588</v>
      </c>
      <c r="D44">
        <v>54113</v>
      </c>
      <c r="E44" s="103">
        <v>49883</v>
      </c>
      <c r="F44" s="103">
        <v>44678</v>
      </c>
      <c r="G44" s="103">
        <v>43024</v>
      </c>
      <c r="H44" s="122">
        <v>42299</v>
      </c>
      <c r="I44" s="109">
        <v>43622</v>
      </c>
      <c r="J44" s="109">
        <v>35288</v>
      </c>
      <c r="K44" s="122">
        <v>29962</v>
      </c>
      <c r="L44" s="103">
        <v>27700</v>
      </c>
      <c r="M44" s="103">
        <v>23802</v>
      </c>
      <c r="N44" s="103">
        <v>18984</v>
      </c>
      <c r="O44" s="103">
        <v>16877</v>
      </c>
      <c r="P44" s="103">
        <v>13322</v>
      </c>
      <c r="Q44" s="103">
        <v>10960</v>
      </c>
    </row>
    <row r="45" spans="1:17" ht="12.75">
      <c r="A45" s="103" t="s">
        <v>62</v>
      </c>
      <c r="B45" s="118">
        <f>(B44/D44)*100-100</f>
        <v>7.255188217249085</v>
      </c>
      <c r="C45" s="118">
        <f aca="true" t="shared" si="12" ref="C45:P45">(C44/D44)*100-100</f>
        <v>8.269731857409496</v>
      </c>
      <c r="D45" s="118">
        <f t="shared" si="12"/>
        <v>8.479842832227405</v>
      </c>
      <c r="E45" s="118">
        <f t="shared" si="12"/>
        <v>11.650029097094759</v>
      </c>
      <c r="F45" s="118">
        <f t="shared" si="12"/>
        <v>3.8443659352919326</v>
      </c>
      <c r="G45" s="118">
        <f t="shared" si="12"/>
        <v>1.7139885103666757</v>
      </c>
      <c r="H45" s="118">
        <f t="shared" si="12"/>
        <v>-3.0328733208014285</v>
      </c>
      <c r="I45" s="118">
        <f t="shared" si="12"/>
        <v>23.61709362956246</v>
      </c>
      <c r="J45" s="118">
        <f t="shared" si="12"/>
        <v>17.77584940925172</v>
      </c>
      <c r="K45" s="118">
        <f t="shared" si="12"/>
        <v>8.166064981949447</v>
      </c>
      <c r="L45" s="118">
        <f t="shared" si="12"/>
        <v>16.376775060919257</v>
      </c>
      <c r="M45" s="118">
        <f t="shared" si="12"/>
        <v>25.379266750948176</v>
      </c>
      <c r="N45" s="118">
        <f t="shared" si="12"/>
        <v>12.484446287847376</v>
      </c>
      <c r="O45" s="118">
        <f t="shared" si="12"/>
        <v>26.685182405044287</v>
      </c>
      <c r="P45" s="118">
        <f t="shared" si="12"/>
        <v>21.551094890510953</v>
      </c>
      <c r="Q45" s="120">
        <v>19.964973730297725</v>
      </c>
    </row>
    <row r="46" spans="1:17" ht="12.75">
      <c r="A46" s="103"/>
      <c r="E46" s="120"/>
      <c r="F46" s="120"/>
      <c r="G46" s="120"/>
      <c r="H46" s="121"/>
      <c r="I46" s="119"/>
      <c r="J46" s="119"/>
      <c r="K46" s="121"/>
      <c r="L46" s="120"/>
      <c r="M46" s="120"/>
      <c r="N46" s="120"/>
      <c r="O46" s="120"/>
      <c r="P46" s="120"/>
      <c r="Q46" s="120"/>
    </row>
    <row r="47" spans="1:17" ht="12.75">
      <c r="A47" s="103" t="s">
        <v>70</v>
      </c>
      <c r="B47">
        <v>174571</v>
      </c>
      <c r="C47">
        <v>176050</v>
      </c>
      <c r="D47">
        <v>155834</v>
      </c>
      <c r="E47" s="103">
        <v>139754</v>
      </c>
      <c r="F47" s="103">
        <v>125520</v>
      </c>
      <c r="G47" s="103">
        <v>116238</v>
      </c>
      <c r="H47" s="122">
        <v>105297</v>
      </c>
      <c r="I47" s="109">
        <v>92009</v>
      </c>
      <c r="J47" s="109">
        <v>77824</v>
      </c>
      <c r="K47" s="122">
        <v>62807</v>
      </c>
      <c r="L47" s="103">
        <v>55014</v>
      </c>
      <c r="M47" s="103">
        <v>46649</v>
      </c>
      <c r="N47" s="103">
        <v>40593</v>
      </c>
      <c r="O47" s="103">
        <v>36746</v>
      </c>
      <c r="P47" s="103">
        <v>32206</v>
      </c>
      <c r="Q47" s="103">
        <v>28654</v>
      </c>
    </row>
    <row r="48" spans="1:17" ht="12.75">
      <c r="A48" s="103"/>
      <c r="B48" s="118">
        <f>(B47/D47)*100-100</f>
        <v>12.02369187725401</v>
      </c>
      <c r="C48" s="118">
        <f aca="true" t="shared" si="13" ref="C48:P48">(C47/D47)*100-100</f>
        <v>12.972778726080321</v>
      </c>
      <c r="D48" s="118">
        <f t="shared" si="13"/>
        <v>11.505931851682249</v>
      </c>
      <c r="E48" s="118">
        <f t="shared" si="13"/>
        <v>11.340025493945191</v>
      </c>
      <c r="F48" s="118">
        <f t="shared" si="13"/>
        <v>7.98534042223713</v>
      </c>
      <c r="G48" s="118">
        <f t="shared" si="13"/>
        <v>10.39060941907178</v>
      </c>
      <c r="H48" s="118">
        <f t="shared" si="13"/>
        <v>14.442065450119017</v>
      </c>
      <c r="I48" s="118">
        <f t="shared" si="13"/>
        <v>18.227025082236835</v>
      </c>
      <c r="J48" s="118">
        <f t="shared" si="13"/>
        <v>23.909755282054547</v>
      </c>
      <c r="K48" s="118">
        <f t="shared" si="13"/>
        <v>14.16548514923474</v>
      </c>
      <c r="L48" s="118">
        <f t="shared" si="13"/>
        <v>17.931788462775188</v>
      </c>
      <c r="M48" s="118">
        <f t="shared" si="13"/>
        <v>14.91882836942331</v>
      </c>
      <c r="N48" s="118">
        <f t="shared" si="13"/>
        <v>10.469166712023068</v>
      </c>
      <c r="O48" s="118">
        <f t="shared" si="13"/>
        <v>14.09675215798299</v>
      </c>
      <c r="P48" s="118">
        <f t="shared" si="13"/>
        <v>12.396175054093675</v>
      </c>
      <c r="Q48" s="120">
        <v>21.461574329193336</v>
      </c>
    </row>
    <row r="49" spans="1:17" ht="12.75">
      <c r="A49" s="103" t="s">
        <v>64</v>
      </c>
      <c r="B49">
        <v>674681</v>
      </c>
      <c r="C49">
        <v>676171</v>
      </c>
      <c r="D49">
        <v>578597</v>
      </c>
      <c r="E49" s="103">
        <v>506021</v>
      </c>
      <c r="F49" s="103">
        <v>458802</v>
      </c>
      <c r="G49" s="103">
        <v>412337</v>
      </c>
      <c r="H49" s="122">
        <v>370344</v>
      </c>
      <c r="I49" s="109">
        <v>333380</v>
      </c>
      <c r="J49" s="109">
        <v>292051</v>
      </c>
      <c r="K49" s="122">
        <v>255285</v>
      </c>
      <c r="L49" s="103">
        <v>216991</v>
      </c>
      <c r="M49" s="103">
        <v>180363</v>
      </c>
      <c r="N49" s="103">
        <v>150500</v>
      </c>
      <c r="O49" s="103">
        <v>127380</v>
      </c>
      <c r="P49" s="103">
        <v>108149</v>
      </c>
      <c r="Q49" s="103">
        <v>93979</v>
      </c>
    </row>
    <row r="50" spans="1:17" ht="12.75">
      <c r="A50" s="103" t="s">
        <v>65</v>
      </c>
      <c r="B50" s="118">
        <f>(B49/D49)*100-100</f>
        <v>16.60637715024447</v>
      </c>
      <c r="C50" s="118">
        <f aca="true" t="shared" si="14" ref="C50:P50">(C49/D49)*100-100</f>
        <v>16.863896632716717</v>
      </c>
      <c r="D50" s="118">
        <f t="shared" si="14"/>
        <v>14.342487762365593</v>
      </c>
      <c r="E50" s="118">
        <f t="shared" si="14"/>
        <v>10.29180343590481</v>
      </c>
      <c r="F50" s="118">
        <f t="shared" si="14"/>
        <v>11.268695266250674</v>
      </c>
      <c r="G50" s="118">
        <f t="shared" si="14"/>
        <v>11.338917330913972</v>
      </c>
      <c r="H50" s="118">
        <f t="shared" si="14"/>
        <v>11.087647729317894</v>
      </c>
      <c r="I50" s="118">
        <f t="shared" si="14"/>
        <v>14.151295492910478</v>
      </c>
      <c r="J50" s="118">
        <f t="shared" si="14"/>
        <v>14.401942926533096</v>
      </c>
      <c r="K50" s="118">
        <f t="shared" si="14"/>
        <v>17.64773654206857</v>
      </c>
      <c r="L50" s="118">
        <f t="shared" si="14"/>
        <v>20.307934554204564</v>
      </c>
      <c r="M50" s="118">
        <f t="shared" si="14"/>
        <v>19.842524916943518</v>
      </c>
      <c r="N50" s="118">
        <f t="shared" si="14"/>
        <v>18.150416077877225</v>
      </c>
      <c r="O50" s="118">
        <f t="shared" si="14"/>
        <v>17.781948977799146</v>
      </c>
      <c r="P50" s="118">
        <f t="shared" si="14"/>
        <v>15.077836537949963</v>
      </c>
      <c r="Q50" s="120">
        <v>16.805041139476497</v>
      </c>
    </row>
    <row r="51" spans="1:17" ht="12.75">
      <c r="A51" s="103"/>
      <c r="E51" s="120"/>
      <c r="F51" s="120"/>
      <c r="G51" s="120"/>
      <c r="H51" s="121"/>
      <c r="I51" s="119"/>
      <c r="J51" s="119"/>
      <c r="K51" s="121"/>
      <c r="L51" s="120"/>
      <c r="M51" s="120"/>
      <c r="N51" s="120"/>
      <c r="O51" s="120"/>
      <c r="P51" s="120"/>
      <c r="Q51" s="120"/>
    </row>
    <row r="52" spans="1:17" ht="12.75">
      <c r="A52" s="103" t="s">
        <v>66</v>
      </c>
      <c r="B52">
        <v>387881</v>
      </c>
      <c r="C52">
        <v>389312</v>
      </c>
      <c r="D52">
        <v>340102</v>
      </c>
      <c r="E52" s="103">
        <v>310075</v>
      </c>
      <c r="F52" s="103">
        <v>270225</v>
      </c>
      <c r="G52" s="103">
        <v>238860</v>
      </c>
      <c r="H52" s="122">
        <v>220559</v>
      </c>
      <c r="I52" s="109">
        <v>181143</v>
      </c>
      <c r="J52" s="109">
        <v>156801</v>
      </c>
      <c r="K52" s="122">
        <v>137583</v>
      </c>
      <c r="L52" s="103">
        <v>125090</v>
      </c>
      <c r="M52" s="103">
        <v>103017</v>
      </c>
      <c r="N52" s="103">
        <v>90084</v>
      </c>
      <c r="O52" s="103">
        <v>73441</v>
      </c>
      <c r="P52" s="103">
        <v>66447</v>
      </c>
      <c r="Q52" s="103">
        <v>53097</v>
      </c>
    </row>
    <row r="53" spans="1:17" ht="12.75">
      <c r="A53" s="103" t="s">
        <v>67</v>
      </c>
      <c r="B53" s="118">
        <f>(B52/D52)*100-100</f>
        <v>14.048432529064797</v>
      </c>
      <c r="C53" s="118">
        <f aca="true" t="shared" si="15" ref="C53:P53">(C52/D52)*100-100</f>
        <v>14.469188655168153</v>
      </c>
      <c r="D53" s="118">
        <f t="shared" si="15"/>
        <v>9.68378618076271</v>
      </c>
      <c r="E53" s="118">
        <f t="shared" si="15"/>
        <v>14.746970117494683</v>
      </c>
      <c r="F53" s="118">
        <f t="shared" si="15"/>
        <v>13.131122833458917</v>
      </c>
      <c r="G53" s="118">
        <f t="shared" si="15"/>
        <v>8.297553035695657</v>
      </c>
      <c r="H53" s="118">
        <f t="shared" si="15"/>
        <v>21.75960429053289</v>
      </c>
      <c r="I53" s="118">
        <f t="shared" si="15"/>
        <v>15.52413568791016</v>
      </c>
      <c r="J53" s="118">
        <f t="shared" si="15"/>
        <v>13.968295501624482</v>
      </c>
      <c r="K53" s="118">
        <f t="shared" si="15"/>
        <v>9.987209209369269</v>
      </c>
      <c r="L53" s="118">
        <f t="shared" si="15"/>
        <v>21.426560664744642</v>
      </c>
      <c r="M53" s="118">
        <f t="shared" si="15"/>
        <v>14.356600506194226</v>
      </c>
      <c r="N53" s="118">
        <f t="shared" si="15"/>
        <v>22.661728462303074</v>
      </c>
      <c r="O53" s="118">
        <f t="shared" si="15"/>
        <v>10.525682122593949</v>
      </c>
      <c r="P53" s="118">
        <f t="shared" si="15"/>
        <v>25.142663427312286</v>
      </c>
      <c r="Q53" s="120">
        <v>16.84307814184803</v>
      </c>
    </row>
    <row r="54" spans="1:17" ht="12.75">
      <c r="A54" s="103"/>
      <c r="E54" s="120"/>
      <c r="F54" s="120"/>
      <c r="G54" s="120"/>
      <c r="H54" s="121"/>
      <c r="I54" s="119"/>
      <c r="J54" s="119"/>
      <c r="K54" s="121"/>
      <c r="L54" s="120"/>
      <c r="M54" s="120"/>
      <c r="N54" s="120"/>
      <c r="O54" s="120"/>
      <c r="P54" s="120"/>
      <c r="Q54" s="120"/>
    </row>
    <row r="55" spans="1:17" ht="12.75">
      <c r="A55" s="103" t="s">
        <v>68</v>
      </c>
      <c r="B55">
        <v>401378</v>
      </c>
      <c r="C55">
        <v>402308</v>
      </c>
      <c r="D55">
        <v>359580</v>
      </c>
      <c r="E55" s="103">
        <v>327352</v>
      </c>
      <c r="F55" s="103">
        <v>303540</v>
      </c>
      <c r="G55" s="103">
        <v>277033</v>
      </c>
      <c r="H55" s="122">
        <v>253373</v>
      </c>
      <c r="I55" s="109">
        <v>217564</v>
      </c>
      <c r="J55" s="109">
        <v>175768</v>
      </c>
      <c r="K55" s="122">
        <v>146927</v>
      </c>
      <c r="L55" s="103">
        <v>126317</v>
      </c>
      <c r="M55" s="103">
        <v>106368</v>
      </c>
      <c r="N55" s="103">
        <v>93632</v>
      </c>
      <c r="O55" s="103">
        <v>84189</v>
      </c>
      <c r="P55" s="103">
        <v>73368</v>
      </c>
      <c r="Q55" s="103">
        <v>62904</v>
      </c>
    </row>
    <row r="56" spans="1:17" ht="12.75">
      <c r="A56" s="103" t="s">
        <v>69</v>
      </c>
      <c r="B56" s="118">
        <f>(B55/D55)*100-100</f>
        <v>11.624117025418542</v>
      </c>
      <c r="C56" s="118">
        <f aca="true" t="shared" si="16" ref="C56:P56">(C55/D55)*100-100</f>
        <v>11.882752099671848</v>
      </c>
      <c r="D56" s="118">
        <f t="shared" si="16"/>
        <v>9.845059752193364</v>
      </c>
      <c r="E56" s="118">
        <f t="shared" si="16"/>
        <v>7.844765105093245</v>
      </c>
      <c r="F56" s="118">
        <f t="shared" si="16"/>
        <v>9.568174188634558</v>
      </c>
      <c r="G56" s="118">
        <f t="shared" si="16"/>
        <v>9.338011548191801</v>
      </c>
      <c r="H56" s="118">
        <f t="shared" si="16"/>
        <v>16.45906491882849</v>
      </c>
      <c r="I56" s="118">
        <f t="shared" si="16"/>
        <v>23.779072413636143</v>
      </c>
      <c r="J56" s="118">
        <f t="shared" si="16"/>
        <v>19.629475862162835</v>
      </c>
      <c r="K56" s="118">
        <f t="shared" si="16"/>
        <v>16.316093637435984</v>
      </c>
      <c r="L56" s="118">
        <f t="shared" si="16"/>
        <v>18.754700661853178</v>
      </c>
      <c r="M56" s="118">
        <f t="shared" si="16"/>
        <v>13.602187286397822</v>
      </c>
      <c r="N56" s="118">
        <f t="shared" si="16"/>
        <v>11.216429699842024</v>
      </c>
      <c r="O56" s="118">
        <f t="shared" si="16"/>
        <v>14.748936866208709</v>
      </c>
      <c r="P56" s="118">
        <f t="shared" si="16"/>
        <v>16.63487218618849</v>
      </c>
      <c r="Q56" s="120">
        <v>15.396892370347269</v>
      </c>
    </row>
    <row r="57" spans="1:17" ht="12.75">
      <c r="A57" s="103"/>
      <c r="E57" s="120"/>
      <c r="F57" s="120"/>
      <c r="G57" s="120"/>
      <c r="H57" s="121"/>
      <c r="I57" s="119"/>
      <c r="J57" s="119"/>
      <c r="K57" s="121"/>
      <c r="L57" s="120"/>
      <c r="M57" s="120"/>
      <c r="N57" s="120"/>
      <c r="O57" s="120"/>
      <c r="P57" s="120"/>
      <c r="Q57" s="120"/>
    </row>
    <row r="58" spans="1:17" ht="12.75">
      <c r="A58" s="123" t="s">
        <v>31</v>
      </c>
      <c r="B58">
        <v>2830465</v>
      </c>
      <c r="C58">
        <v>2838123</v>
      </c>
      <c r="D58">
        <v>2519785</v>
      </c>
      <c r="E58" s="103">
        <v>2254888</v>
      </c>
      <c r="F58" s="103">
        <v>2081474</v>
      </c>
      <c r="G58" s="103">
        <v>1902999</v>
      </c>
      <c r="H58" s="122">
        <v>1761838</v>
      </c>
      <c r="I58" s="122">
        <v>1598127</v>
      </c>
      <c r="J58" s="122">
        <v>1390148</v>
      </c>
      <c r="K58" s="122">
        <v>1243547</v>
      </c>
      <c r="L58" s="103">
        <v>1073271</v>
      </c>
      <c r="M58" s="103">
        <v>917058</v>
      </c>
      <c r="N58" s="103">
        <v>781345</v>
      </c>
      <c r="O58" s="103">
        <v>673221</v>
      </c>
      <c r="P58" s="103">
        <v>589086</v>
      </c>
      <c r="Q58" s="103">
        <v>510954</v>
      </c>
    </row>
    <row r="59" spans="1:17" ht="12.75">
      <c r="A59" s="103"/>
      <c r="B59" s="118">
        <f>(B58/D58)*100-100</f>
        <v>12.329623360723232</v>
      </c>
      <c r="C59" s="118">
        <f aca="true" t="shared" si="17" ref="C59:P59">(C58/D58)*100-100</f>
        <v>12.633538178852561</v>
      </c>
      <c r="D59" s="118">
        <f t="shared" si="17"/>
        <v>11.74767882041148</v>
      </c>
      <c r="E59" s="118">
        <f t="shared" si="17"/>
        <v>8.331307525340208</v>
      </c>
      <c r="F59" s="118">
        <f t="shared" si="17"/>
        <v>9.378617645095972</v>
      </c>
      <c r="G59" s="118">
        <f t="shared" si="17"/>
        <v>8.012144135839947</v>
      </c>
      <c r="H59" s="118">
        <f t="shared" si="17"/>
        <v>10.243929299736493</v>
      </c>
      <c r="I59" s="118">
        <f t="shared" si="17"/>
        <v>14.960925023810418</v>
      </c>
      <c r="J59" s="118">
        <f t="shared" si="17"/>
        <v>11.78893921982845</v>
      </c>
      <c r="K59" s="118">
        <f t="shared" si="17"/>
        <v>15.865144963387621</v>
      </c>
      <c r="L59" s="118">
        <f t="shared" si="17"/>
        <v>17.03414614997088</v>
      </c>
      <c r="M59" s="118">
        <f t="shared" si="17"/>
        <v>17.369151911127602</v>
      </c>
      <c r="N59" s="118">
        <f t="shared" si="17"/>
        <v>16.060699235466515</v>
      </c>
      <c r="O59" s="118">
        <f t="shared" si="17"/>
        <v>14.282294945050467</v>
      </c>
      <c r="P59" s="118">
        <f t="shared" si="17"/>
        <v>15.291396094364657</v>
      </c>
      <c r="Q59" s="120">
        <v>16.650837861284874</v>
      </c>
    </row>
    <row r="60" spans="1:17" ht="15">
      <c r="A60" s="107" t="s">
        <v>41</v>
      </c>
      <c r="B60" s="107"/>
      <c r="C60" s="107"/>
      <c r="D60" s="107"/>
      <c r="E60" s="107"/>
      <c r="F60" s="107" t="s">
        <v>41</v>
      </c>
      <c r="G60" s="107" t="s">
        <v>41</v>
      </c>
      <c r="H60" s="107" t="s">
        <v>41</v>
      </c>
      <c r="I60" s="108" t="s">
        <v>41</v>
      </c>
      <c r="J60" s="107" t="s">
        <v>41</v>
      </c>
      <c r="K60" s="107" t="s">
        <v>41</v>
      </c>
      <c r="L60" s="107" t="s">
        <v>41</v>
      </c>
      <c r="M60" s="107" t="s">
        <v>41</v>
      </c>
      <c r="N60" s="107" t="s">
        <v>41</v>
      </c>
      <c r="O60" s="107" t="s">
        <v>41</v>
      </c>
      <c r="P60" s="107" t="s">
        <v>41</v>
      </c>
      <c r="Q60" s="107" t="s">
        <v>41</v>
      </c>
    </row>
    <row r="61" spans="1:17" ht="15">
      <c r="A61" s="103" t="s">
        <v>71</v>
      </c>
      <c r="B61" s="103"/>
      <c r="C61" s="103"/>
      <c r="D61" s="103"/>
      <c r="E61" s="103"/>
      <c r="F61" s="103"/>
      <c r="G61" s="103"/>
      <c r="H61" s="103"/>
      <c r="I61" s="105"/>
      <c r="J61" s="103"/>
      <c r="K61" s="103"/>
      <c r="L61" s="103"/>
      <c r="M61" s="103"/>
      <c r="N61" s="103"/>
      <c r="O61" s="103"/>
      <c r="P61" s="13"/>
      <c r="Q61" s="13"/>
    </row>
    <row r="62" spans="1:17" ht="15">
      <c r="A62" s="131" t="s">
        <v>72</v>
      </c>
      <c r="B62" s="131"/>
      <c r="C62" s="131"/>
      <c r="D62" s="103"/>
      <c r="E62" s="103"/>
      <c r="F62" s="103"/>
      <c r="G62" s="103"/>
      <c r="H62" s="104"/>
      <c r="I62" s="105"/>
      <c r="J62" s="103"/>
      <c r="K62" s="103"/>
      <c r="L62" s="105"/>
      <c r="M62" s="103"/>
      <c r="N62" s="103"/>
      <c r="O62" s="103"/>
      <c r="P62" s="103"/>
      <c r="Q62" s="103"/>
    </row>
    <row r="63" spans="1:17" ht="15">
      <c r="A63" s="132" t="s">
        <v>73</v>
      </c>
      <c r="B63" s="132"/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4"/>
      <c r="O63" s="135"/>
      <c r="P63" s="133"/>
      <c r="Q63" s="133"/>
    </row>
  </sheetData>
  <printOptions/>
  <pageMargins left="0.75" right="0.75" top="1" bottom="1" header="0.5" footer="0.5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epwrf</dc:creator>
  <cp:keywords/>
  <dc:description/>
  <cp:lastModifiedBy>Dr. S. L. Shetty</cp:lastModifiedBy>
  <cp:lastPrinted>2008-02-12T03:25:32Z</cp:lastPrinted>
  <dcterms:created xsi:type="dcterms:W3CDTF">2005-05-26T11:28:30Z</dcterms:created>
  <dcterms:modified xsi:type="dcterms:W3CDTF">2008-08-13T07:49:00Z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