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1"/>
  </bookViews>
  <sheets>
    <sheet name="BOP Quarterly" sheetId="1" r:id="rId1"/>
    <sheet name="BOP Annual" sheetId="2" r:id="rId2"/>
  </sheets>
  <definedNames>
    <definedName name="_xlnm.Print_Area" localSheetId="1">'BOP Annual'!$A$1:$V$67</definedName>
    <definedName name="_xlnm.Print_Area" localSheetId="0">'BOP Quarterly'!$A$2:$AR$56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<sst xmlns="http://schemas.openxmlformats.org/spreadsheetml/2006/main" count="563" uniqueCount="172">
  <si>
    <t>(US   $ million)</t>
  </si>
  <si>
    <t>2004-05</t>
  </si>
  <si>
    <t>2003-04</t>
  </si>
  <si>
    <t>Item</t>
  </si>
  <si>
    <t>Credit</t>
  </si>
  <si>
    <t>Debit</t>
  </si>
  <si>
    <t>Net</t>
  </si>
  <si>
    <t>A. Current Account</t>
  </si>
  <si>
    <t xml:space="preserve">     1. Merchandise</t>
  </si>
  <si>
    <t xml:space="preserve">     2. Invisibles</t>
  </si>
  <si>
    <t xml:space="preserve">         a. Services</t>
  </si>
  <si>
    <t xml:space="preserve">              a1. Travel</t>
  </si>
  <si>
    <t xml:space="preserve">              a2. Transportation</t>
  </si>
  <si>
    <t xml:space="preserve">              a3. Insurance</t>
  </si>
  <si>
    <t xml:space="preserve">              a4. G.n.i.e.</t>
  </si>
  <si>
    <t xml:space="preserve">              a5. Miscellaneous</t>
  </si>
  <si>
    <t xml:space="preserve">         b. Transfers</t>
  </si>
  <si>
    <t xml:space="preserve">              b1. Official</t>
  </si>
  <si>
    <t xml:space="preserve">              b2. Private</t>
  </si>
  <si>
    <t xml:space="preserve">          c. Income</t>
  </si>
  <si>
    <t xml:space="preserve">              c1. Investment income</t>
  </si>
  <si>
    <t xml:space="preserve">              c2. Compensation to employees</t>
  </si>
  <si>
    <t>Total Current Account (1+2)</t>
  </si>
  <si>
    <t>B. Capital Account</t>
  </si>
  <si>
    <t xml:space="preserve">     1. Foreign Investment (a+b)</t>
  </si>
  <si>
    <t xml:space="preserve">         a. In India</t>
  </si>
  <si>
    <t xml:space="preserve">              a1. Direct</t>
  </si>
  <si>
    <t xml:space="preserve">              a2. Portfolio</t>
  </si>
  <si>
    <t xml:space="preserve">         b. Abroad</t>
  </si>
  <si>
    <t xml:space="preserve">     2. Loans (a+b+c)</t>
  </si>
  <si>
    <t xml:space="preserve">         a. External Assistance</t>
  </si>
  <si>
    <t xml:space="preserve">              a1. By India</t>
  </si>
  <si>
    <t xml:space="preserve">              a2. To India</t>
  </si>
  <si>
    <t xml:space="preserve">              b1. By India</t>
  </si>
  <si>
    <t xml:space="preserve">              b2. To India</t>
  </si>
  <si>
    <t xml:space="preserve">         c. Short term (to India)</t>
  </si>
  <si>
    <t xml:space="preserve">     3. Banking Capital (a+b)</t>
  </si>
  <si>
    <t xml:space="preserve">         a. Commercial Banks</t>
  </si>
  <si>
    <t xml:space="preserve">              a1. Assets</t>
  </si>
  <si>
    <t xml:space="preserve">              a2. Liabilities</t>
  </si>
  <si>
    <t xml:space="preserve">              of which: Non-resident deposits</t>
  </si>
  <si>
    <t xml:space="preserve">         b. Others</t>
  </si>
  <si>
    <t xml:space="preserve">     4. Rupee Debt Service</t>
  </si>
  <si>
    <t xml:space="preserve">     5. Other Capital</t>
  </si>
  <si>
    <t>Total Capital Account (1 to 5)</t>
  </si>
  <si>
    <t>C. Errors and Omissions</t>
  </si>
  <si>
    <t>D. Overall Balance (A+B+C)</t>
  </si>
  <si>
    <t>E. Monetary Movements (1+2)</t>
  </si>
  <si>
    <t xml:space="preserve">     1. I.M.F</t>
  </si>
  <si>
    <t xml:space="preserve">     2. Foreign Exchange Reserves</t>
  </si>
  <si>
    <t xml:space="preserve">         Increase (-ve)/Decrease (+ve)</t>
  </si>
  <si>
    <t>*  Relates to acquisition of shares of Indian companies by non-residents under Section 5 of FEMA 1999. Data on such acquisition have been included as part of FDI since January 1996.</t>
  </si>
  <si>
    <t>#  Represents the amount raised by Indian corporates through Global Depository Receipts (GDRs) and American Depository Receipts (ADRs).</t>
  </si>
  <si>
    <t>Source:  RBI : Monthly Bulletin, Various Issues.</t>
  </si>
  <si>
    <t xml:space="preserve">         b. Commercial Borrowings (MT and LT)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</si>
  <si>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</si>
  <si>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</si>
  <si>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</si>
  <si>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</si>
  <si>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</si>
  <si>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</si>
  <si>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</si>
  <si>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</si>
  <si>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</si>
  <si>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</si>
  <si>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</si>
  <si>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</si>
  <si>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</si>
  <si>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(US $ million)</t>
  </si>
  <si>
    <t>Debt</t>
  </si>
  <si>
    <t xml:space="preserve">                    of which : Software Services</t>
  </si>
  <si>
    <t xml:space="preserve">              c2. Compensation</t>
  </si>
  <si>
    <t xml:space="preserve">                       to employees</t>
  </si>
  <si>
    <t xml:space="preserve"> -</t>
  </si>
  <si>
    <t xml:space="preserve">         b. Commercial</t>
  </si>
  <si>
    <t xml:space="preserve">                   Borrowings(MT and LT)</t>
  </si>
  <si>
    <t>(2)</t>
  </si>
  <si>
    <t>(3)</t>
  </si>
  <si>
    <t>(4)</t>
  </si>
  <si>
    <t>PR: Partially Revised    P : Preliminary   R: Revised</t>
  </si>
  <si>
    <t>2005-06</t>
  </si>
  <si>
    <t>2003-04(R)</t>
  </si>
  <si>
    <t>July-Sep 2005PR</t>
  </si>
  <si>
    <t>Apr-Jun 2005PR</t>
  </si>
  <si>
    <t>Oct-Dec 2005PR</t>
  </si>
  <si>
    <t>Jan-Mar 2006P</t>
  </si>
  <si>
    <t>Apr-Jun 2006P</t>
  </si>
  <si>
    <t>Apr-Jun 2004R</t>
  </si>
  <si>
    <t>Jul-Sep 2004R</t>
  </si>
  <si>
    <t>Oct-Dec 2004R</t>
  </si>
  <si>
    <t>Jan-Mar 2005R</t>
  </si>
  <si>
    <t xml:space="preserve">Apr-Jun 1990 </t>
  </si>
  <si>
    <t>Jul-Sep 1990</t>
  </si>
  <si>
    <t>Oct-Dec 1990</t>
  </si>
  <si>
    <t>Jan-Mar 1991</t>
  </si>
  <si>
    <t xml:space="preserve">Apr-Jun 1991 </t>
  </si>
  <si>
    <t>Jul-Sep 1991</t>
  </si>
  <si>
    <t>Oct-Dec 1991</t>
  </si>
  <si>
    <t>Jan-Mar 1992</t>
  </si>
  <si>
    <t xml:space="preserve">Apr-Jun 1992 </t>
  </si>
  <si>
    <t>Jul-Sep 1992</t>
  </si>
  <si>
    <t>Oct-Dec 1992</t>
  </si>
  <si>
    <t>Jan-Mar 1993</t>
  </si>
  <si>
    <t xml:space="preserve">Apr-Jun 1993 </t>
  </si>
  <si>
    <t>Jul-Sep 1993</t>
  </si>
  <si>
    <t>Oct-Dec 1993</t>
  </si>
  <si>
    <t>Jan-Mar 1994</t>
  </si>
  <si>
    <t xml:space="preserve">Apr-Jun 1994 </t>
  </si>
  <si>
    <t>Jul-Sep 1994</t>
  </si>
  <si>
    <t>Oct-Dec 1994</t>
  </si>
  <si>
    <t>Jan-Mar 1995</t>
  </si>
  <si>
    <t xml:space="preserve">Apr-Jun 1995 </t>
  </si>
  <si>
    <t>Jul-Sep 1995</t>
  </si>
  <si>
    <t>Oct-Dec 1995</t>
  </si>
  <si>
    <t>Jan-Mar 1996</t>
  </si>
  <si>
    <t xml:space="preserve">Apr-Jun 1996 </t>
  </si>
  <si>
    <t>Jul-Sep 1996</t>
  </si>
  <si>
    <t>Oct-Dec 1996</t>
  </si>
  <si>
    <t>Jan-Mar 1997</t>
  </si>
  <si>
    <t xml:space="preserve">Apr-Jun 1997 </t>
  </si>
  <si>
    <t>Jul-Sep 1997</t>
  </si>
  <si>
    <t>Oct-Dec 1997</t>
  </si>
  <si>
    <t>Jan-Mar 1998</t>
  </si>
  <si>
    <t xml:space="preserve">Apr-Jun 1998 </t>
  </si>
  <si>
    <t>Jul-Sep 1998</t>
  </si>
  <si>
    <t>Oct-Dec 1998</t>
  </si>
  <si>
    <t>Jan-Mar 1999</t>
  </si>
  <si>
    <t>Jul-Sep 1999</t>
  </si>
  <si>
    <t xml:space="preserve">Apr-Jun 1999 </t>
  </si>
  <si>
    <t>Oct-Dec 1999</t>
  </si>
  <si>
    <t xml:space="preserve">Apr-Jun 2000 </t>
  </si>
  <si>
    <t>Jan-Mar 2000</t>
  </si>
  <si>
    <t>Jul-Sep 2000</t>
  </si>
  <si>
    <t>Oct-Dec 2000</t>
  </si>
  <si>
    <t>Jan-Mar 2001</t>
  </si>
  <si>
    <t xml:space="preserve">Apr-Jun 2001 </t>
  </si>
  <si>
    <t>Jul-Sep 2001</t>
  </si>
  <si>
    <t>Oct-Dec 2001</t>
  </si>
  <si>
    <t>Jan-Mar 2002</t>
  </si>
  <si>
    <t xml:space="preserve">Apr-Jun 2002 </t>
  </si>
  <si>
    <t>Jul-Sep 2002</t>
  </si>
  <si>
    <t>Oct-Dec 2002</t>
  </si>
  <si>
    <t>Jan-Mar 2003</t>
  </si>
  <si>
    <t xml:space="preserve">Apr-Jun 03 </t>
  </si>
  <si>
    <t>July-Sep 2003</t>
  </si>
  <si>
    <t>Oct-Dec 2003</t>
  </si>
  <si>
    <t>Jan-Mar 2004</t>
  </si>
  <si>
    <t>2006-07</t>
  </si>
  <si>
    <t>2004-05(R)</t>
  </si>
  <si>
    <t xml:space="preserve"> 1998-99 </t>
  </si>
  <si>
    <t xml:space="preserve"> 1999-00 </t>
  </si>
  <si>
    <t xml:space="preserve"> 2000-01</t>
  </si>
  <si>
    <t xml:space="preserve"> 2001-02</t>
  </si>
  <si>
    <t xml:space="preserve">                                   Business Services</t>
  </si>
  <si>
    <t xml:space="preserve">                                   Financial Services</t>
  </si>
  <si>
    <t xml:space="preserve">                                   Communication Services</t>
  </si>
  <si>
    <t>Oct-Dec 2006PR</t>
  </si>
  <si>
    <t xml:space="preserve"> </t>
  </si>
  <si>
    <t>Jan-Mar 2007P</t>
  </si>
  <si>
    <t>2005-06(R)</t>
  </si>
  <si>
    <t>July-Sep PR</t>
  </si>
  <si>
    <t>Apr-Jun 2007PR</t>
  </si>
  <si>
    <t>2007-08</t>
  </si>
  <si>
    <t>Jan-Mar 2008 P</t>
  </si>
  <si>
    <t>Oct-Dec 2007PR</t>
  </si>
  <si>
    <t>Table (a): India's Overall Balance of Payments: Quarterly</t>
  </si>
  <si>
    <t>Table (b): India's Overall Balance of Payments: Annual</t>
  </si>
  <si>
    <t>2008-09</t>
  </si>
  <si>
    <t>Jul-Sep 2008P</t>
  </si>
  <si>
    <t>Apr-Jun 2008PR</t>
  </si>
  <si>
    <t>2007-08(PR)</t>
  </si>
  <si>
    <t>2006-07(R)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</si>
</sst>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(0\)"/>
    <numFmt numFmtId="173" formatCode="\(0.0\);\(\-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readingOrder="1"/>
    </xf>
    <xf numFmtId="0" fontId="0" fillId="0" borderId="0" xfId="0" applyAlignment="1" quotePrefix="1">
      <alignment/>
    </xf>
    <xf numFmtId="0" fontId="2" fillId="0" borderId="1" xfId="0" applyFont="1" applyBorder="1" applyAlignment="1">
      <alignment horizontal="right"/>
    </xf>
    <xf numFmtId="172" fontId="2" fillId="0" borderId="2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 quotePrefix="1">
      <alignment horizontal="right"/>
    </xf>
    <xf numFmtId="0" fontId="2" fillId="0" borderId="0" xfId="0" applyFont="1" applyFill="1" applyAlignment="1" quotePrefix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0" fontId="0" fillId="0" borderId="1" xfId="0" applyBorder="1" applyAlignment="1">
      <alignment/>
    </xf>
    <xf numFmtId="0" fontId="2" fillId="0" borderId="1" xfId="0" applyFont="1" applyFill="1" applyBorder="1" applyAlignment="1" quotePrefix="1">
      <alignment horizontal="right"/>
    </xf>
    <xf numFmtId="0" fontId="2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 quotePrefix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172" fontId="2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2" xfId="0" applyNumberFormat="1" applyBorder="1" applyAlignment="1" quotePrefix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0" fillId="0" borderId="1" xfId="0" applyBorder="1" applyAlignment="1" quotePrefix="1">
      <alignment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3"/>
  <sheetViews>
    <sheetView workbookViewId="0" topLeftCell="A1">
      <selection activeCell="A6" sqref="A6"/>
    </sheetView>
  </sheetViews>
  <sheetFormatPr defaultColWidth="9.140625" defaultRowHeight="12.75"/>
  <cols>
    <col min="1" max="1" width="4.8515625" style="0" customWidth="1"/>
    <col min="2" max="2" width="40.00390625" style="0" customWidth="1"/>
    <col min="3" max="5" width="10.8515625" style="0" customWidth="1"/>
    <col min="6" max="6" width="11.00390625" style="0" customWidth="1"/>
    <col min="7" max="7" width="9.7109375" style="0" customWidth="1"/>
    <col min="8" max="11" width="8.140625" style="0" customWidth="1"/>
    <col min="12" max="12" width="10.00390625" style="0" customWidth="1"/>
    <col min="13" max="13" width="11.00390625" style="0" customWidth="1"/>
    <col min="14" max="17" width="10.7109375" style="0" customWidth="1"/>
    <col min="18" max="23" width="13.28125" style="0" customWidth="1"/>
    <col min="24" max="29" width="10.57421875" style="0" customWidth="1"/>
    <col min="30" max="31" width="10.140625" style="0" customWidth="1"/>
    <col min="32" max="32" width="10.8515625" style="0" customWidth="1"/>
    <col min="33" max="38" width="10.00390625" style="0" customWidth="1"/>
    <col min="39" max="39" width="10.8515625" style="0" customWidth="1"/>
    <col min="40" max="40" width="10.7109375" style="0" customWidth="1"/>
    <col min="41" max="44" width="9.7109375" style="0" customWidth="1"/>
    <col min="45" max="50" width="10.7109375" style="0" customWidth="1"/>
    <col min="123" max="123" width="9.28125" style="0" customWidth="1"/>
  </cols>
  <sheetData>
    <row r="1" spans="1:175" ht="12.75">
      <c r="A1" s="38" t="s">
        <v>165</v>
      </c>
      <c r="FS1" s="1"/>
    </row>
    <row r="2" spans="2:68" ht="12.75">
      <c r="B2" t="s">
        <v>0</v>
      </c>
      <c r="BP2" s="2"/>
    </row>
    <row r="3" spans="1:224" ht="12.75">
      <c r="A3" s="24"/>
      <c r="B3" s="24"/>
      <c r="C3" s="40" t="s">
        <v>167</v>
      </c>
      <c r="D3" s="40"/>
      <c r="E3" s="40"/>
      <c r="F3" s="40" t="s">
        <v>167</v>
      </c>
      <c r="G3" s="40"/>
      <c r="H3" s="40"/>
      <c r="I3" s="40" t="s">
        <v>162</v>
      </c>
      <c r="J3" s="40"/>
      <c r="K3" s="40"/>
      <c r="L3" s="40" t="s">
        <v>162</v>
      </c>
      <c r="M3" s="40"/>
      <c r="N3" s="40"/>
      <c r="O3" s="40" t="s">
        <v>162</v>
      </c>
      <c r="P3" s="40"/>
      <c r="Q3" s="40"/>
      <c r="R3" s="40" t="s">
        <v>162</v>
      </c>
      <c r="S3" s="40"/>
      <c r="T3" s="40"/>
      <c r="U3" s="40" t="s">
        <v>147</v>
      </c>
      <c r="V3" s="40"/>
      <c r="W3" s="40"/>
      <c r="X3" s="40" t="s">
        <v>147</v>
      </c>
      <c r="Y3" s="40"/>
      <c r="Z3" s="40"/>
      <c r="AA3" s="44" t="s">
        <v>162</v>
      </c>
      <c r="AB3" s="44"/>
      <c r="AC3" s="44"/>
      <c r="AD3" s="40" t="s">
        <v>147</v>
      </c>
      <c r="AE3" s="40"/>
      <c r="AF3" s="40"/>
      <c r="AG3" s="40" t="s">
        <v>80</v>
      </c>
      <c r="AH3" s="40"/>
      <c r="AI3" s="40"/>
      <c r="AJ3" s="40" t="s">
        <v>80</v>
      </c>
      <c r="AK3" s="40"/>
      <c r="AL3" s="40"/>
      <c r="AM3" s="40" t="s">
        <v>80</v>
      </c>
      <c r="AN3" s="40"/>
      <c r="AO3" s="40"/>
      <c r="AP3" s="40" t="s">
        <v>80</v>
      </c>
      <c r="AQ3" s="40"/>
      <c r="AR3" s="40"/>
      <c r="AS3" s="40" t="s">
        <v>1</v>
      </c>
      <c r="AT3" s="40"/>
      <c r="AU3" s="40"/>
      <c r="AV3" s="40" t="s">
        <v>1</v>
      </c>
      <c r="AW3" s="40"/>
      <c r="AX3" s="40"/>
      <c r="AY3" s="40" t="s">
        <v>1</v>
      </c>
      <c r="AZ3" s="40"/>
      <c r="BA3" s="40"/>
      <c r="BB3" s="40" t="s">
        <v>1</v>
      </c>
      <c r="BC3" s="40"/>
      <c r="BD3" s="40"/>
      <c r="BE3" s="41" t="s">
        <v>2</v>
      </c>
      <c r="BF3" s="41"/>
      <c r="BG3" s="41"/>
      <c r="BH3" s="41" t="s">
        <v>2</v>
      </c>
      <c r="BI3" s="41"/>
      <c r="BJ3" s="41"/>
      <c r="BK3" s="41" t="s">
        <v>2</v>
      </c>
      <c r="BL3" s="41"/>
      <c r="BM3" s="41"/>
      <c r="BN3" s="41" t="s">
        <v>2</v>
      </c>
      <c r="BO3" s="41"/>
      <c r="BP3" s="41"/>
      <c r="BQ3" s="40" t="s">
        <v>55</v>
      </c>
      <c r="BR3" s="40"/>
      <c r="BS3" s="40"/>
      <c r="BT3" s="40" t="s">
        <v>55</v>
      </c>
      <c r="BU3" s="40"/>
      <c r="BV3" s="40"/>
      <c r="BW3" s="40" t="s">
        <v>55</v>
      </c>
      <c r="BX3" s="40"/>
      <c r="BY3" s="40"/>
      <c r="BZ3" s="40" t="s">
        <v>55</v>
      </c>
      <c r="CA3" s="40"/>
      <c r="CB3" s="40"/>
      <c r="CC3" s="40" t="s">
        <v>56</v>
      </c>
      <c r="CD3" s="40"/>
      <c r="CE3" s="40"/>
      <c r="CF3" s="40" t="s">
        <v>56</v>
      </c>
      <c r="CG3" s="40"/>
      <c r="CH3" s="40"/>
      <c r="CI3" s="40" t="s">
        <v>56</v>
      </c>
      <c r="CJ3" s="40"/>
      <c r="CK3" s="40"/>
      <c r="CL3" s="40" t="s">
        <v>56</v>
      </c>
      <c r="CM3" s="40"/>
      <c r="CN3" s="40"/>
      <c r="CO3" s="40" t="s">
        <v>57</v>
      </c>
      <c r="CP3" s="40"/>
      <c r="CQ3" s="40"/>
      <c r="CR3" s="40" t="s">
        <v>57</v>
      </c>
      <c r="CS3" s="40"/>
      <c r="CT3" s="40"/>
      <c r="CU3" s="40" t="s">
        <v>57</v>
      </c>
      <c r="CV3" s="40"/>
      <c r="CW3" s="40"/>
      <c r="CX3" s="40" t="s">
        <v>57</v>
      </c>
      <c r="CY3" s="40"/>
      <c r="CZ3" s="40"/>
      <c r="DA3" s="40" t="s">
        <v>58</v>
      </c>
      <c r="DB3" s="40"/>
      <c r="DC3" s="40"/>
      <c r="DD3" s="40" t="s">
        <v>58</v>
      </c>
      <c r="DE3" s="40"/>
      <c r="DF3" s="40"/>
      <c r="DG3" s="40" t="s">
        <v>58</v>
      </c>
      <c r="DH3" s="40"/>
      <c r="DI3" s="40"/>
      <c r="DJ3" s="40" t="s">
        <v>58</v>
      </c>
      <c r="DK3" s="40"/>
      <c r="DL3" s="40"/>
      <c r="DM3" s="40" t="s">
        <v>59</v>
      </c>
      <c r="DN3" s="40"/>
      <c r="DO3" s="40"/>
      <c r="DP3" s="40" t="s">
        <v>59</v>
      </c>
      <c r="DQ3" s="40"/>
      <c r="DR3" s="40"/>
      <c r="DS3" s="40" t="s">
        <v>59</v>
      </c>
      <c r="DT3" s="40"/>
      <c r="DU3" s="40"/>
      <c r="DV3" s="40" t="s">
        <v>59</v>
      </c>
      <c r="DW3" s="40"/>
      <c r="DX3" s="40"/>
      <c r="DY3" s="40" t="s">
        <v>60</v>
      </c>
      <c r="DZ3" s="40"/>
      <c r="EA3" s="40"/>
      <c r="EB3" s="40" t="s">
        <v>60</v>
      </c>
      <c r="EC3" s="40"/>
      <c r="ED3" s="40"/>
      <c r="EE3" s="40" t="s">
        <v>60</v>
      </c>
      <c r="EF3" s="40"/>
      <c r="EG3" s="40"/>
      <c r="EH3" s="40" t="s">
        <v>60</v>
      </c>
      <c r="EI3" s="40"/>
      <c r="EJ3" s="40"/>
      <c r="EK3" s="40" t="s">
        <v>61</v>
      </c>
      <c r="EL3" s="40"/>
      <c r="EM3" s="40"/>
      <c r="EN3" s="40" t="s">
        <v>61</v>
      </c>
      <c r="EO3" s="40"/>
      <c r="EP3" s="40"/>
      <c r="EQ3" s="40" t="s">
        <v>61</v>
      </c>
      <c r="ER3" s="40"/>
      <c r="ES3" s="40"/>
      <c r="ET3" s="40" t="s">
        <v>61</v>
      </c>
      <c r="EU3" s="40"/>
      <c r="EV3" s="40"/>
      <c r="EW3" s="40" t="s">
        <v>62</v>
      </c>
      <c r="EX3" s="40"/>
      <c r="EY3" s="40"/>
      <c r="EZ3" s="40" t="s">
        <v>62</v>
      </c>
      <c r="FA3" s="40"/>
      <c r="FB3" s="40"/>
      <c r="FC3" s="40" t="s">
        <v>62</v>
      </c>
      <c r="FD3" s="40"/>
      <c r="FE3" s="40"/>
      <c r="FF3" s="40" t="s">
        <v>62</v>
      </c>
      <c r="FG3" s="40"/>
      <c r="FH3" s="40"/>
      <c r="FI3" s="40" t="s">
        <v>63</v>
      </c>
      <c r="FJ3" s="40"/>
      <c r="FK3" s="40"/>
      <c r="FL3" s="40" t="s">
        <v>63</v>
      </c>
      <c r="FM3" s="40"/>
      <c r="FN3" s="40"/>
      <c r="FO3" s="40" t="s">
        <v>63</v>
      </c>
      <c r="FP3" s="40"/>
      <c r="FQ3" s="40"/>
      <c r="FR3" s="40" t="s">
        <v>63</v>
      </c>
      <c r="FS3" s="40"/>
      <c r="FT3" s="40"/>
      <c r="FU3" s="40" t="s">
        <v>64</v>
      </c>
      <c r="FV3" s="40"/>
      <c r="FW3" s="40"/>
      <c r="FX3" s="40" t="s">
        <v>64</v>
      </c>
      <c r="FY3" s="40"/>
      <c r="FZ3" s="40"/>
      <c r="GA3" s="40" t="s">
        <v>64</v>
      </c>
      <c r="GB3" s="40"/>
      <c r="GC3" s="40"/>
      <c r="GD3" s="40" t="s">
        <v>64</v>
      </c>
      <c r="GE3" s="40"/>
      <c r="GF3" s="40"/>
      <c r="GG3" s="40" t="s">
        <v>65</v>
      </c>
      <c r="GH3" s="40"/>
      <c r="GI3" s="40"/>
      <c r="GJ3" s="40" t="s">
        <v>65</v>
      </c>
      <c r="GK3" s="40"/>
      <c r="GL3" s="40"/>
      <c r="GM3" s="40" t="s">
        <v>65</v>
      </c>
      <c r="GN3" s="40"/>
      <c r="GO3" s="40"/>
      <c r="GP3" s="40" t="s">
        <v>65</v>
      </c>
      <c r="GQ3" s="40"/>
      <c r="GR3" s="40"/>
      <c r="GS3" s="40" t="s">
        <v>66</v>
      </c>
      <c r="GT3" s="40"/>
      <c r="GU3" s="40"/>
      <c r="GV3" s="40" t="s">
        <v>66</v>
      </c>
      <c r="GW3" s="40"/>
      <c r="GX3" s="40"/>
      <c r="GY3" s="40" t="s">
        <v>66</v>
      </c>
      <c r="GZ3" s="40"/>
      <c r="HA3" s="40"/>
      <c r="HB3" s="40" t="s">
        <v>66</v>
      </c>
      <c r="HC3" s="40"/>
      <c r="HD3" s="40"/>
      <c r="HE3" s="40" t="s">
        <v>67</v>
      </c>
      <c r="HF3" s="40"/>
      <c r="HG3" s="40"/>
      <c r="HH3" s="40" t="s">
        <v>67</v>
      </c>
      <c r="HI3" s="40"/>
      <c r="HJ3" s="40"/>
      <c r="HK3" s="40" t="s">
        <v>67</v>
      </c>
      <c r="HL3" s="40"/>
      <c r="HM3" s="40"/>
      <c r="HN3" s="40" t="s">
        <v>67</v>
      </c>
      <c r="HO3" s="40"/>
      <c r="HP3" s="40"/>
    </row>
    <row r="4" spans="1:224" ht="12.75">
      <c r="A4" s="19" t="s">
        <v>3</v>
      </c>
      <c r="B4" s="19"/>
      <c r="C4" s="40" t="s">
        <v>168</v>
      </c>
      <c r="D4" s="40"/>
      <c r="E4" s="40"/>
      <c r="F4" s="42" t="s">
        <v>169</v>
      </c>
      <c r="G4" s="42"/>
      <c r="H4" s="42"/>
      <c r="I4" s="42" t="s">
        <v>163</v>
      </c>
      <c r="J4" s="42"/>
      <c r="K4" s="42"/>
      <c r="L4" s="42" t="s">
        <v>164</v>
      </c>
      <c r="M4" s="42"/>
      <c r="N4" s="42"/>
      <c r="O4" s="42" t="s">
        <v>160</v>
      </c>
      <c r="P4" s="42"/>
      <c r="Q4" s="42"/>
      <c r="R4" s="42" t="s">
        <v>161</v>
      </c>
      <c r="S4" s="42"/>
      <c r="T4" s="42"/>
      <c r="U4" s="42" t="s">
        <v>158</v>
      </c>
      <c r="V4" s="42"/>
      <c r="W4" s="42"/>
      <c r="X4" s="42" t="s">
        <v>156</v>
      </c>
      <c r="Y4" s="42"/>
      <c r="Z4" s="42"/>
      <c r="AA4" s="45" t="s">
        <v>160</v>
      </c>
      <c r="AB4" s="45"/>
      <c r="AC4" s="45"/>
      <c r="AD4" s="42" t="s">
        <v>86</v>
      </c>
      <c r="AE4" s="42"/>
      <c r="AF4" s="42"/>
      <c r="AG4" s="42" t="s">
        <v>85</v>
      </c>
      <c r="AH4" s="42"/>
      <c r="AI4" s="42"/>
      <c r="AJ4" s="42" t="s">
        <v>84</v>
      </c>
      <c r="AK4" s="42"/>
      <c r="AL4" s="42"/>
      <c r="AM4" s="42" t="s">
        <v>82</v>
      </c>
      <c r="AN4" s="42"/>
      <c r="AO4" s="42"/>
      <c r="AP4" s="42" t="s">
        <v>83</v>
      </c>
      <c r="AQ4" s="42"/>
      <c r="AR4" s="42"/>
      <c r="AS4" s="42" t="s">
        <v>90</v>
      </c>
      <c r="AT4" s="42"/>
      <c r="AU4" s="42"/>
      <c r="AV4" s="42" t="s">
        <v>89</v>
      </c>
      <c r="AW4" s="42"/>
      <c r="AX4" s="42"/>
      <c r="AY4" s="42" t="s">
        <v>88</v>
      </c>
      <c r="AZ4" s="42"/>
      <c r="BA4" s="42"/>
      <c r="BB4" s="42" t="s">
        <v>87</v>
      </c>
      <c r="BC4" s="42"/>
      <c r="BD4" s="42"/>
      <c r="BE4" s="43" t="s">
        <v>146</v>
      </c>
      <c r="BF4" s="43"/>
      <c r="BG4" s="43"/>
      <c r="BH4" s="43" t="s">
        <v>145</v>
      </c>
      <c r="BI4" s="43"/>
      <c r="BJ4" s="43"/>
      <c r="BK4" s="43" t="s">
        <v>144</v>
      </c>
      <c r="BL4" s="43"/>
      <c r="BM4" s="43"/>
      <c r="BN4" s="43" t="s">
        <v>143</v>
      </c>
      <c r="BO4" s="43"/>
      <c r="BP4" s="43"/>
      <c r="BQ4" s="42" t="s">
        <v>142</v>
      </c>
      <c r="BR4" s="42"/>
      <c r="BS4" s="42"/>
      <c r="BT4" s="42" t="s">
        <v>141</v>
      </c>
      <c r="BU4" s="42"/>
      <c r="BV4" s="42"/>
      <c r="BW4" s="42" t="s">
        <v>140</v>
      </c>
      <c r="BX4" s="42"/>
      <c r="BY4" s="42"/>
      <c r="BZ4" s="42" t="s">
        <v>139</v>
      </c>
      <c r="CA4" s="42"/>
      <c r="CB4" s="42"/>
      <c r="CC4" s="42" t="s">
        <v>138</v>
      </c>
      <c r="CD4" s="42"/>
      <c r="CE4" s="42"/>
      <c r="CF4" s="42" t="s">
        <v>137</v>
      </c>
      <c r="CG4" s="42"/>
      <c r="CH4" s="42"/>
      <c r="CI4" s="42" t="s">
        <v>136</v>
      </c>
      <c r="CJ4" s="42"/>
      <c r="CK4" s="42"/>
      <c r="CL4" s="42" t="s">
        <v>135</v>
      </c>
      <c r="CM4" s="42"/>
      <c r="CN4" s="42"/>
      <c r="CO4" s="42" t="s">
        <v>134</v>
      </c>
      <c r="CP4" s="42"/>
      <c r="CQ4" s="42"/>
      <c r="CR4" s="42" t="s">
        <v>133</v>
      </c>
      <c r="CS4" s="42"/>
      <c r="CT4" s="42"/>
      <c r="CU4" s="42" t="s">
        <v>132</v>
      </c>
      <c r="CV4" s="42"/>
      <c r="CW4" s="42"/>
      <c r="CX4" s="42" t="s">
        <v>130</v>
      </c>
      <c r="CY4" s="42"/>
      <c r="CZ4" s="42"/>
      <c r="DA4" s="42" t="s">
        <v>131</v>
      </c>
      <c r="DB4" s="42"/>
      <c r="DC4" s="42"/>
      <c r="DD4" s="42" t="s">
        <v>129</v>
      </c>
      <c r="DE4" s="42"/>
      <c r="DF4" s="42"/>
      <c r="DG4" s="42" t="s">
        <v>127</v>
      </c>
      <c r="DH4" s="42"/>
      <c r="DI4" s="42"/>
      <c r="DJ4" s="42" t="s">
        <v>128</v>
      </c>
      <c r="DK4" s="42"/>
      <c r="DL4" s="42"/>
      <c r="DM4" s="42" t="s">
        <v>126</v>
      </c>
      <c r="DN4" s="42"/>
      <c r="DO4" s="42"/>
      <c r="DP4" s="42" t="s">
        <v>125</v>
      </c>
      <c r="DQ4" s="42"/>
      <c r="DR4" s="42"/>
      <c r="DS4" s="42" t="s">
        <v>124</v>
      </c>
      <c r="DT4" s="42"/>
      <c r="DU4" s="42"/>
      <c r="DV4" s="42" t="s">
        <v>123</v>
      </c>
      <c r="DW4" s="42"/>
      <c r="DX4" s="42"/>
      <c r="DY4" s="42" t="s">
        <v>122</v>
      </c>
      <c r="DZ4" s="42"/>
      <c r="EA4" s="42"/>
      <c r="EB4" s="42" t="s">
        <v>121</v>
      </c>
      <c r="EC4" s="42"/>
      <c r="ED4" s="42"/>
      <c r="EE4" s="42" t="s">
        <v>120</v>
      </c>
      <c r="EF4" s="42"/>
      <c r="EG4" s="42"/>
      <c r="EH4" s="42" t="s">
        <v>119</v>
      </c>
      <c r="EI4" s="42"/>
      <c r="EJ4" s="42"/>
      <c r="EK4" s="42" t="s">
        <v>118</v>
      </c>
      <c r="EL4" s="42"/>
      <c r="EM4" s="42"/>
      <c r="EN4" s="42" t="s">
        <v>117</v>
      </c>
      <c r="EO4" s="42"/>
      <c r="EP4" s="42"/>
      <c r="EQ4" s="42" t="s">
        <v>116</v>
      </c>
      <c r="ER4" s="42"/>
      <c r="ES4" s="42"/>
      <c r="ET4" s="42" t="s">
        <v>115</v>
      </c>
      <c r="EU4" s="42"/>
      <c r="EV4" s="42"/>
      <c r="EW4" s="42" t="s">
        <v>114</v>
      </c>
      <c r="EX4" s="42"/>
      <c r="EY4" s="42"/>
      <c r="EZ4" s="42" t="s">
        <v>113</v>
      </c>
      <c r="FA4" s="42"/>
      <c r="FB4" s="42"/>
      <c r="FC4" s="42" t="s">
        <v>112</v>
      </c>
      <c r="FD4" s="42"/>
      <c r="FE4" s="42"/>
      <c r="FF4" s="42" t="s">
        <v>111</v>
      </c>
      <c r="FG4" s="42"/>
      <c r="FH4" s="42"/>
      <c r="FI4" s="42" t="s">
        <v>110</v>
      </c>
      <c r="FJ4" s="42"/>
      <c r="FK4" s="42"/>
      <c r="FL4" s="42" t="s">
        <v>109</v>
      </c>
      <c r="FM4" s="42"/>
      <c r="FN4" s="42"/>
      <c r="FO4" s="42" t="s">
        <v>108</v>
      </c>
      <c r="FP4" s="42"/>
      <c r="FQ4" s="42"/>
      <c r="FR4" s="42" t="s">
        <v>107</v>
      </c>
      <c r="FS4" s="42"/>
      <c r="FT4" s="42"/>
      <c r="FU4" s="42" t="s">
        <v>106</v>
      </c>
      <c r="FV4" s="42"/>
      <c r="FW4" s="42"/>
      <c r="FX4" s="42" t="s">
        <v>105</v>
      </c>
      <c r="FY4" s="42"/>
      <c r="FZ4" s="42"/>
      <c r="GA4" s="42" t="s">
        <v>104</v>
      </c>
      <c r="GB4" s="42"/>
      <c r="GC4" s="42"/>
      <c r="GD4" s="42" t="s">
        <v>103</v>
      </c>
      <c r="GE4" s="42"/>
      <c r="GF4" s="42"/>
      <c r="GG4" s="42" t="s">
        <v>102</v>
      </c>
      <c r="GH4" s="42"/>
      <c r="GI4" s="42"/>
      <c r="GJ4" s="42" t="s">
        <v>101</v>
      </c>
      <c r="GK4" s="42"/>
      <c r="GL4" s="42"/>
      <c r="GM4" s="42" t="s">
        <v>100</v>
      </c>
      <c r="GN4" s="42"/>
      <c r="GO4" s="42"/>
      <c r="GP4" s="42" t="s">
        <v>99</v>
      </c>
      <c r="GQ4" s="42"/>
      <c r="GR4" s="42"/>
      <c r="GS4" s="42" t="s">
        <v>98</v>
      </c>
      <c r="GT4" s="42"/>
      <c r="GU4" s="42"/>
      <c r="GV4" s="42" t="s">
        <v>97</v>
      </c>
      <c r="GW4" s="42"/>
      <c r="GX4" s="42"/>
      <c r="GY4" s="42" t="s">
        <v>96</v>
      </c>
      <c r="GZ4" s="42"/>
      <c r="HA4" s="42"/>
      <c r="HB4" s="42" t="s">
        <v>95</v>
      </c>
      <c r="HC4" s="42"/>
      <c r="HD4" s="42"/>
      <c r="HE4" s="42" t="s">
        <v>94</v>
      </c>
      <c r="HF4" s="42"/>
      <c r="HG4" s="42"/>
      <c r="HH4" s="42" t="s">
        <v>93</v>
      </c>
      <c r="HI4" s="42"/>
      <c r="HJ4" s="42"/>
      <c r="HK4" s="42" t="s">
        <v>92</v>
      </c>
      <c r="HL4" s="42"/>
      <c r="HM4" s="42"/>
      <c r="HN4" s="42" t="s">
        <v>91</v>
      </c>
      <c r="HO4" s="42"/>
      <c r="HP4" s="42"/>
    </row>
    <row r="5" spans="1:224" ht="12.75">
      <c r="A5" s="19"/>
      <c r="B5" s="19"/>
      <c r="C5" s="3" t="s">
        <v>4</v>
      </c>
      <c r="D5" s="3" t="s">
        <v>5</v>
      </c>
      <c r="E5" s="3" t="s">
        <v>6</v>
      </c>
      <c r="F5" s="3" t="s">
        <v>4</v>
      </c>
      <c r="G5" s="3" t="s">
        <v>5</v>
      </c>
      <c r="H5" s="3" t="s">
        <v>6</v>
      </c>
      <c r="I5" s="3" t="s">
        <v>4</v>
      </c>
      <c r="J5" s="3" t="s">
        <v>5</v>
      </c>
      <c r="K5" s="3" t="s">
        <v>6</v>
      </c>
      <c r="L5" s="3" t="s">
        <v>4</v>
      </c>
      <c r="M5" s="3" t="s">
        <v>5</v>
      </c>
      <c r="N5" s="3" t="s">
        <v>6</v>
      </c>
      <c r="O5" s="3" t="s">
        <v>4</v>
      </c>
      <c r="P5" s="3" t="s">
        <v>5</v>
      </c>
      <c r="Q5" s="3" t="s">
        <v>6</v>
      </c>
      <c r="R5" s="3" t="s">
        <v>4</v>
      </c>
      <c r="S5" s="3" t="s">
        <v>5</v>
      </c>
      <c r="T5" s="3" t="s">
        <v>6</v>
      </c>
      <c r="U5" s="3" t="s">
        <v>4</v>
      </c>
      <c r="V5" s="3" t="s">
        <v>5</v>
      </c>
      <c r="W5" s="3" t="s">
        <v>6</v>
      </c>
      <c r="X5" s="3" t="s">
        <v>4</v>
      </c>
      <c r="Y5" s="3" t="s">
        <v>5</v>
      </c>
      <c r="Z5" s="3" t="s">
        <v>6</v>
      </c>
      <c r="AA5" s="3" t="s">
        <v>4</v>
      </c>
      <c r="AB5" s="3" t="s">
        <v>5</v>
      </c>
      <c r="AC5" s="3" t="s">
        <v>6</v>
      </c>
      <c r="AD5" s="3" t="s">
        <v>4</v>
      </c>
      <c r="AE5" s="3" t="s">
        <v>5</v>
      </c>
      <c r="AF5" s="3" t="s">
        <v>6</v>
      </c>
      <c r="AG5" s="3" t="s">
        <v>4</v>
      </c>
      <c r="AH5" s="3" t="s">
        <v>5</v>
      </c>
      <c r="AI5" s="3" t="s">
        <v>6</v>
      </c>
      <c r="AJ5" s="3" t="s">
        <v>4</v>
      </c>
      <c r="AK5" s="3" t="s">
        <v>5</v>
      </c>
      <c r="AL5" s="3" t="s">
        <v>6</v>
      </c>
      <c r="AM5" s="3" t="s">
        <v>4</v>
      </c>
      <c r="AN5" s="3" t="s">
        <v>5</v>
      </c>
      <c r="AO5" s="3" t="s">
        <v>6</v>
      </c>
      <c r="AP5" s="3" t="s">
        <v>4</v>
      </c>
      <c r="AQ5" s="3" t="s">
        <v>5</v>
      </c>
      <c r="AR5" s="3" t="s">
        <v>6</v>
      </c>
      <c r="AS5" s="3" t="s">
        <v>4</v>
      </c>
      <c r="AT5" s="3" t="s">
        <v>5</v>
      </c>
      <c r="AU5" s="3" t="s">
        <v>6</v>
      </c>
      <c r="AV5" s="3" t="s">
        <v>4</v>
      </c>
      <c r="AW5" s="3" t="s">
        <v>5</v>
      </c>
      <c r="AX5" s="3" t="s">
        <v>6</v>
      </c>
      <c r="AY5" s="3" t="s">
        <v>4</v>
      </c>
      <c r="AZ5" s="3" t="s">
        <v>5</v>
      </c>
      <c r="BA5" s="3" t="s">
        <v>6</v>
      </c>
      <c r="BB5" s="3" t="s">
        <v>4</v>
      </c>
      <c r="BC5" s="3" t="s">
        <v>5</v>
      </c>
      <c r="BD5" s="3" t="s">
        <v>6</v>
      </c>
      <c r="BE5" s="3" t="s">
        <v>4</v>
      </c>
      <c r="BF5" s="3" t="s">
        <v>5</v>
      </c>
      <c r="BG5" s="3" t="s">
        <v>6</v>
      </c>
      <c r="BH5" s="3" t="s">
        <v>4</v>
      </c>
      <c r="BI5" s="3" t="s">
        <v>5</v>
      </c>
      <c r="BJ5" s="3" t="s">
        <v>6</v>
      </c>
      <c r="BK5" s="3" t="s">
        <v>4</v>
      </c>
      <c r="BL5" s="3" t="s">
        <v>5</v>
      </c>
      <c r="BM5" s="3" t="s">
        <v>6</v>
      </c>
      <c r="BN5" s="3" t="s">
        <v>4</v>
      </c>
      <c r="BO5" s="3" t="s">
        <v>5</v>
      </c>
      <c r="BP5" s="3" t="s">
        <v>6</v>
      </c>
      <c r="BQ5" s="13" t="s">
        <v>4</v>
      </c>
      <c r="BR5" s="13" t="s">
        <v>5</v>
      </c>
      <c r="BS5" s="13" t="s">
        <v>6</v>
      </c>
      <c r="BT5" s="13" t="s">
        <v>4</v>
      </c>
      <c r="BU5" s="13" t="s">
        <v>5</v>
      </c>
      <c r="BV5" s="13" t="s">
        <v>6</v>
      </c>
      <c r="BW5" s="13" t="s">
        <v>4</v>
      </c>
      <c r="BX5" s="13" t="s">
        <v>5</v>
      </c>
      <c r="BY5" s="13" t="s">
        <v>6</v>
      </c>
      <c r="BZ5" s="13" t="s">
        <v>4</v>
      </c>
      <c r="CA5" s="13" t="s">
        <v>5</v>
      </c>
      <c r="CB5" s="13" t="s">
        <v>6</v>
      </c>
      <c r="CC5" s="16" t="s">
        <v>4</v>
      </c>
      <c r="CD5" s="16" t="s">
        <v>5</v>
      </c>
      <c r="CE5" s="16" t="s">
        <v>6</v>
      </c>
      <c r="CF5" s="16" t="s">
        <v>4</v>
      </c>
      <c r="CG5" s="16" t="s">
        <v>5</v>
      </c>
      <c r="CH5" s="16" t="s">
        <v>6</v>
      </c>
      <c r="CI5" s="16" t="s">
        <v>4</v>
      </c>
      <c r="CJ5" s="16" t="s">
        <v>5</v>
      </c>
      <c r="CK5" s="16" t="s">
        <v>6</v>
      </c>
      <c r="CL5" s="16" t="s">
        <v>4</v>
      </c>
      <c r="CM5" s="16" t="s">
        <v>5</v>
      </c>
      <c r="CN5" s="16" t="s">
        <v>6</v>
      </c>
      <c r="CO5" s="16" t="s">
        <v>4</v>
      </c>
      <c r="CP5" s="16" t="s">
        <v>5</v>
      </c>
      <c r="CQ5" s="16" t="s">
        <v>6</v>
      </c>
      <c r="CR5" s="16" t="s">
        <v>4</v>
      </c>
      <c r="CS5" s="16" t="s">
        <v>5</v>
      </c>
      <c r="CT5" s="16" t="s">
        <v>6</v>
      </c>
      <c r="CU5" s="16" t="s">
        <v>4</v>
      </c>
      <c r="CV5" s="16" t="s">
        <v>5</v>
      </c>
      <c r="CW5" s="16" t="s">
        <v>6</v>
      </c>
      <c r="CX5" s="16" t="s">
        <v>4</v>
      </c>
      <c r="CY5" s="16" t="s">
        <v>5</v>
      </c>
      <c r="CZ5" s="16" t="s">
        <v>6</v>
      </c>
      <c r="DA5" s="13" t="s">
        <v>4</v>
      </c>
      <c r="DB5" s="13" t="s">
        <v>5</v>
      </c>
      <c r="DC5" s="13" t="s">
        <v>6</v>
      </c>
      <c r="DD5" s="13" t="s">
        <v>4</v>
      </c>
      <c r="DE5" s="13" t="s">
        <v>5</v>
      </c>
      <c r="DF5" s="13" t="s">
        <v>6</v>
      </c>
      <c r="DG5" s="13" t="s">
        <v>4</v>
      </c>
      <c r="DH5" s="13" t="s">
        <v>5</v>
      </c>
      <c r="DI5" s="13" t="s">
        <v>6</v>
      </c>
      <c r="DJ5" s="13" t="s">
        <v>4</v>
      </c>
      <c r="DK5" s="13" t="s">
        <v>5</v>
      </c>
      <c r="DL5" s="13" t="s">
        <v>6</v>
      </c>
      <c r="DM5" s="13" t="s">
        <v>4</v>
      </c>
      <c r="DN5" s="13" t="s">
        <v>5</v>
      </c>
      <c r="DO5" s="13" t="s">
        <v>6</v>
      </c>
      <c r="DP5" s="13" t="s">
        <v>4</v>
      </c>
      <c r="DQ5" s="13" t="s">
        <v>5</v>
      </c>
      <c r="DR5" s="13" t="s">
        <v>6</v>
      </c>
      <c r="DS5" s="13" t="s">
        <v>4</v>
      </c>
      <c r="DT5" s="13" t="s">
        <v>5</v>
      </c>
      <c r="DU5" s="13" t="s">
        <v>6</v>
      </c>
      <c r="DV5" s="13" t="s">
        <v>4</v>
      </c>
      <c r="DW5" s="13" t="s">
        <v>5</v>
      </c>
      <c r="DX5" s="13" t="s">
        <v>6</v>
      </c>
      <c r="DY5" s="13" t="s">
        <v>4</v>
      </c>
      <c r="DZ5" s="13" t="s">
        <v>5</v>
      </c>
      <c r="EA5" s="13" t="s">
        <v>6</v>
      </c>
      <c r="EB5" s="13" t="s">
        <v>4</v>
      </c>
      <c r="EC5" s="13" t="s">
        <v>5</v>
      </c>
      <c r="ED5" s="13" t="s">
        <v>6</v>
      </c>
      <c r="EE5" s="13" t="s">
        <v>4</v>
      </c>
      <c r="EF5" s="13" t="s">
        <v>5</v>
      </c>
      <c r="EG5" s="13" t="s">
        <v>6</v>
      </c>
      <c r="EH5" s="13" t="s">
        <v>4</v>
      </c>
      <c r="EI5" s="13" t="s">
        <v>5</v>
      </c>
      <c r="EJ5" s="13" t="s">
        <v>6</v>
      </c>
      <c r="EK5" s="13" t="s">
        <v>4</v>
      </c>
      <c r="EL5" s="13" t="s">
        <v>5</v>
      </c>
      <c r="EM5" s="13" t="s">
        <v>6</v>
      </c>
      <c r="EN5" s="13" t="s">
        <v>4</v>
      </c>
      <c r="EO5" s="13" t="s">
        <v>5</v>
      </c>
      <c r="EP5" s="13" t="s">
        <v>6</v>
      </c>
      <c r="EQ5" s="13" t="s">
        <v>4</v>
      </c>
      <c r="ER5" s="13" t="s">
        <v>5</v>
      </c>
      <c r="ES5" s="13" t="s">
        <v>6</v>
      </c>
      <c r="ET5" s="13" t="s">
        <v>4</v>
      </c>
      <c r="EU5" s="13" t="s">
        <v>5</v>
      </c>
      <c r="EV5" s="13" t="s">
        <v>6</v>
      </c>
      <c r="EW5" s="13" t="s">
        <v>4</v>
      </c>
      <c r="EX5" s="13" t="s">
        <v>5</v>
      </c>
      <c r="EY5" s="13" t="s">
        <v>6</v>
      </c>
      <c r="EZ5" s="13" t="s">
        <v>4</v>
      </c>
      <c r="FA5" s="13" t="s">
        <v>5</v>
      </c>
      <c r="FB5" s="13" t="s">
        <v>6</v>
      </c>
      <c r="FC5" s="13" t="s">
        <v>4</v>
      </c>
      <c r="FD5" s="13" t="s">
        <v>5</v>
      </c>
      <c r="FE5" s="13" t="s">
        <v>6</v>
      </c>
      <c r="FF5" s="13" t="s">
        <v>4</v>
      </c>
      <c r="FG5" s="13" t="s">
        <v>5</v>
      </c>
      <c r="FH5" s="13" t="s">
        <v>6</v>
      </c>
      <c r="FI5" s="16" t="s">
        <v>4</v>
      </c>
      <c r="FJ5" s="16" t="s">
        <v>5</v>
      </c>
      <c r="FK5" s="16" t="s">
        <v>6</v>
      </c>
      <c r="FL5" s="16" t="s">
        <v>4</v>
      </c>
      <c r="FM5" s="16" t="s">
        <v>5</v>
      </c>
      <c r="FN5" s="16" t="s">
        <v>6</v>
      </c>
      <c r="FO5" s="16" t="s">
        <v>4</v>
      </c>
      <c r="FP5" s="16" t="s">
        <v>5</v>
      </c>
      <c r="FQ5" s="16" t="s">
        <v>6</v>
      </c>
      <c r="FR5" s="16" t="s">
        <v>4</v>
      </c>
      <c r="FS5" s="16" t="s">
        <v>5</v>
      </c>
      <c r="FT5" s="16" t="s">
        <v>6</v>
      </c>
      <c r="FU5" s="13" t="s">
        <v>4</v>
      </c>
      <c r="FV5" s="13" t="s">
        <v>5</v>
      </c>
      <c r="FW5" s="13" t="s">
        <v>6</v>
      </c>
      <c r="FX5" s="13" t="s">
        <v>4</v>
      </c>
      <c r="FY5" s="13" t="s">
        <v>5</v>
      </c>
      <c r="FZ5" s="13" t="s">
        <v>6</v>
      </c>
      <c r="GA5" s="13" t="s">
        <v>4</v>
      </c>
      <c r="GB5" s="13" t="s">
        <v>5</v>
      </c>
      <c r="GC5" s="13" t="s">
        <v>6</v>
      </c>
      <c r="GD5" s="13" t="s">
        <v>4</v>
      </c>
      <c r="GE5" s="13" t="s">
        <v>5</v>
      </c>
      <c r="GF5" s="13" t="s">
        <v>6</v>
      </c>
      <c r="GG5" s="13" t="s">
        <v>4</v>
      </c>
      <c r="GH5" s="13" t="s">
        <v>5</v>
      </c>
      <c r="GI5" s="13" t="s">
        <v>6</v>
      </c>
      <c r="GJ5" s="13" t="s">
        <v>4</v>
      </c>
      <c r="GK5" s="13" t="s">
        <v>5</v>
      </c>
      <c r="GL5" s="13" t="s">
        <v>6</v>
      </c>
      <c r="GM5" s="13" t="s">
        <v>4</v>
      </c>
      <c r="GN5" s="13" t="s">
        <v>5</v>
      </c>
      <c r="GO5" s="13" t="s">
        <v>6</v>
      </c>
      <c r="GP5" s="13" t="s">
        <v>4</v>
      </c>
      <c r="GQ5" s="13" t="s">
        <v>5</v>
      </c>
      <c r="GR5" s="13" t="s">
        <v>6</v>
      </c>
      <c r="GS5" s="13" t="s">
        <v>4</v>
      </c>
      <c r="GT5" s="13" t="s">
        <v>5</v>
      </c>
      <c r="GU5" s="13" t="s">
        <v>6</v>
      </c>
      <c r="GV5" s="13" t="s">
        <v>4</v>
      </c>
      <c r="GW5" s="13" t="s">
        <v>5</v>
      </c>
      <c r="GX5" s="13" t="s">
        <v>6</v>
      </c>
      <c r="GY5" s="13" t="s">
        <v>4</v>
      </c>
      <c r="GZ5" s="13" t="s">
        <v>5</v>
      </c>
      <c r="HA5" s="13" t="s">
        <v>6</v>
      </c>
      <c r="HB5" s="13" t="s">
        <v>4</v>
      </c>
      <c r="HC5" s="13" t="s">
        <v>5</v>
      </c>
      <c r="HD5" s="13" t="s">
        <v>6</v>
      </c>
      <c r="HE5" s="16" t="s">
        <v>4</v>
      </c>
      <c r="HF5" s="16" t="s">
        <v>5</v>
      </c>
      <c r="HG5" s="16" t="s">
        <v>6</v>
      </c>
      <c r="HH5" s="16" t="s">
        <v>4</v>
      </c>
      <c r="HI5" s="16" t="s">
        <v>5</v>
      </c>
      <c r="HJ5" s="16" t="s">
        <v>6</v>
      </c>
      <c r="HK5" s="16" t="s">
        <v>4</v>
      </c>
      <c r="HL5" s="16" t="s">
        <v>5</v>
      </c>
      <c r="HM5" s="16" t="s">
        <v>6</v>
      </c>
      <c r="HN5" s="16" t="s">
        <v>4</v>
      </c>
      <c r="HO5" s="16" t="s">
        <v>5</v>
      </c>
      <c r="HP5" s="16" t="s">
        <v>6</v>
      </c>
    </row>
    <row r="6" spans="1:68" ht="12.75">
      <c r="A6" s="13"/>
      <c r="B6" s="13"/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/>
      <c r="V6" s="16"/>
      <c r="W6" s="16"/>
      <c r="X6" s="13"/>
      <c r="Y6" s="13"/>
      <c r="Z6" s="13"/>
      <c r="AA6" s="46"/>
      <c r="AB6" s="46"/>
      <c r="AC6" s="46"/>
      <c r="AD6" s="13"/>
      <c r="AE6" s="13"/>
      <c r="AF6" s="13"/>
      <c r="AG6" s="13"/>
      <c r="AH6" s="13"/>
      <c r="AI6" s="13"/>
      <c r="AJ6" s="13"/>
      <c r="AK6" s="13"/>
      <c r="AL6" s="13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2.75">
      <c r="A7" s="9" t="s">
        <v>7</v>
      </c>
      <c r="AA7" s="30"/>
      <c r="AB7" s="30"/>
      <c r="AC7" s="30"/>
      <c r="BK7" s="5"/>
      <c r="BL7" s="6"/>
      <c r="BM7" s="6"/>
      <c r="BN7" s="5"/>
      <c r="BO7" s="6"/>
      <c r="BP7" s="6"/>
    </row>
    <row r="8" spans="1:224" ht="12.75">
      <c r="A8" t="s">
        <v>8</v>
      </c>
      <c r="C8">
        <v>47672</v>
      </c>
      <c r="D8">
        <v>86287</v>
      </c>
      <c r="E8">
        <f>+C8-D8</f>
        <v>-38615</v>
      </c>
      <c r="F8">
        <v>49060</v>
      </c>
      <c r="G8">
        <v>79626</v>
      </c>
      <c r="H8">
        <f>+F8-G8</f>
        <v>-30566</v>
      </c>
      <c r="I8">
        <v>42830</v>
      </c>
      <c r="J8">
        <v>66623</v>
      </c>
      <c r="K8">
        <f>+I8-J8</f>
        <v>-23793</v>
      </c>
      <c r="L8">
        <v>42284</v>
      </c>
      <c r="M8">
        <v>67376</v>
      </c>
      <c r="N8">
        <f>+L8-M8</f>
        <v>-25092</v>
      </c>
      <c r="O8">
        <v>37595</v>
      </c>
      <c r="P8">
        <v>58069</v>
      </c>
      <c r="Q8">
        <f>+O8-P8</f>
        <v>-20474</v>
      </c>
      <c r="R8">
        <v>35752</v>
      </c>
      <c r="S8">
        <v>56453</v>
      </c>
      <c r="T8">
        <f>+R8-S8</f>
        <v>-20701</v>
      </c>
      <c r="U8">
        <v>34052</v>
      </c>
      <c r="V8">
        <v>49284</v>
      </c>
      <c r="W8">
        <f>+U8-V8</f>
        <v>-15232</v>
      </c>
      <c r="X8">
        <v>30933</v>
      </c>
      <c r="Y8">
        <v>47460</v>
      </c>
      <c r="Z8">
        <f>+X8-Y8</f>
        <v>-16527</v>
      </c>
      <c r="AA8" s="30">
        <v>38273</v>
      </c>
      <c r="AB8" s="30">
        <v>59510</v>
      </c>
      <c r="AC8" s="30">
        <f>+AA8-AB8</f>
        <v>-21237</v>
      </c>
      <c r="AD8" s="19">
        <v>29674</v>
      </c>
      <c r="AE8" s="19">
        <v>46620</v>
      </c>
      <c r="AF8" s="19">
        <f aca="true" t="shared" si="0" ref="AF8:AF26">+AD8-AE8</f>
        <v>-16946</v>
      </c>
      <c r="AG8">
        <v>30170</v>
      </c>
      <c r="AH8">
        <v>41651</v>
      </c>
      <c r="AI8">
        <f>+AG8-AH8</f>
        <v>-11481</v>
      </c>
      <c r="AJ8">
        <v>25318</v>
      </c>
      <c r="AK8">
        <v>38298</v>
      </c>
      <c r="AL8">
        <f>+AJ8-AK8</f>
        <v>-12980</v>
      </c>
      <c r="AM8">
        <v>25257</v>
      </c>
      <c r="AN8">
        <v>38417</v>
      </c>
      <c r="AO8">
        <f>+AM8-AN8</f>
        <v>-13160</v>
      </c>
      <c r="AP8">
        <v>24150</v>
      </c>
      <c r="AQ8">
        <v>37754</v>
      </c>
      <c r="AR8">
        <f>+AP8-AQ8</f>
        <v>-13604</v>
      </c>
      <c r="AS8">
        <v>27603</v>
      </c>
      <c r="AT8">
        <v>34731</v>
      </c>
      <c r="AU8">
        <f>+AS8-AT8</f>
        <v>-7128</v>
      </c>
      <c r="AV8">
        <v>20888</v>
      </c>
      <c r="AW8">
        <v>32655</v>
      </c>
      <c r="AX8">
        <f>+AV8-AW8</f>
        <v>-11767</v>
      </c>
      <c r="AY8">
        <v>18875</v>
      </c>
      <c r="AZ8">
        <v>28567</v>
      </c>
      <c r="BA8">
        <f>+AY8-AZ8</f>
        <v>-9692</v>
      </c>
      <c r="BB8">
        <v>17840</v>
      </c>
      <c r="BC8">
        <v>22955</v>
      </c>
      <c r="BD8">
        <f>+BB8-BC8</f>
        <v>-5115</v>
      </c>
      <c r="BE8">
        <v>20336</v>
      </c>
      <c r="BF8">
        <v>21798</v>
      </c>
      <c r="BG8">
        <f>+BE8-BF8</f>
        <v>-1462</v>
      </c>
      <c r="BH8">
        <v>17599</v>
      </c>
      <c r="BI8">
        <v>20991</v>
      </c>
      <c r="BJ8">
        <f>+BH8-BI8</f>
        <v>-3392</v>
      </c>
      <c r="BK8" s="6">
        <v>14992</v>
      </c>
      <c r="BL8" s="5">
        <v>18541</v>
      </c>
      <c r="BM8">
        <f>+BK8-BL8</f>
        <v>-3549</v>
      </c>
      <c r="BN8" s="6">
        <v>13358</v>
      </c>
      <c r="BO8" s="5">
        <v>18673</v>
      </c>
      <c r="BP8">
        <f>+BN8-BO8</f>
        <v>-5315</v>
      </c>
      <c r="BQ8">
        <v>14075</v>
      </c>
      <c r="BR8">
        <v>17222</v>
      </c>
      <c r="BS8">
        <f>+BQ8-BR8</f>
        <v>-3147</v>
      </c>
      <c r="BT8">
        <v>12990</v>
      </c>
      <c r="BU8">
        <v>17340</v>
      </c>
      <c r="BV8">
        <f>+BT8-BU8</f>
        <v>-4350</v>
      </c>
      <c r="BW8">
        <v>13372</v>
      </c>
      <c r="BX8">
        <v>16033</v>
      </c>
      <c r="BY8">
        <f>+BW8-BX8</f>
        <v>-2661</v>
      </c>
      <c r="BZ8">
        <v>12075</v>
      </c>
      <c r="CA8">
        <v>14827</v>
      </c>
      <c r="CB8">
        <f>+BZ8-CA8</f>
        <v>-2752</v>
      </c>
      <c r="CC8">
        <v>12276</v>
      </c>
      <c r="CD8">
        <v>14557</v>
      </c>
      <c r="CE8">
        <f>+CC8-CD8</f>
        <v>-2281</v>
      </c>
      <c r="CF8">
        <v>11081</v>
      </c>
      <c r="CG8">
        <v>13967</v>
      </c>
      <c r="CH8">
        <f>+CF8-CG8</f>
        <v>-2886</v>
      </c>
      <c r="CI8">
        <v>10824</v>
      </c>
      <c r="CJ8">
        <v>14628</v>
      </c>
      <c r="CK8">
        <f>+CI8-CJ8</f>
        <v>-3804</v>
      </c>
      <c r="CL8">
        <v>10734</v>
      </c>
      <c r="CM8">
        <v>14466</v>
      </c>
      <c r="CN8">
        <f>+CL8-CM8</f>
        <v>-3732</v>
      </c>
      <c r="CO8">
        <v>11973</v>
      </c>
      <c r="CP8">
        <v>14298</v>
      </c>
      <c r="CQ8">
        <f>+CO8-CP8</f>
        <v>-2325</v>
      </c>
      <c r="CR8">
        <v>11179</v>
      </c>
      <c r="CS8">
        <v>14790</v>
      </c>
      <c r="CT8">
        <f>+CR8-CS8</f>
        <v>-3611</v>
      </c>
      <c r="CU8">
        <v>11345</v>
      </c>
      <c r="CV8">
        <v>15186</v>
      </c>
      <c r="CW8">
        <f>+CU8-CV8</f>
        <v>-3841</v>
      </c>
      <c r="CX8">
        <v>10397</v>
      </c>
      <c r="CY8">
        <v>14990</v>
      </c>
      <c r="CZ8">
        <f>+CX8-CY8</f>
        <v>-4593</v>
      </c>
      <c r="DA8">
        <v>10212</v>
      </c>
      <c r="DB8">
        <v>16049</v>
      </c>
      <c r="DC8">
        <f>+DA8-DB8</f>
        <v>-5837</v>
      </c>
      <c r="DD8">
        <v>9325</v>
      </c>
      <c r="DE8">
        <v>13976</v>
      </c>
      <c r="DF8">
        <f>+DD8-DE8</f>
        <v>-4651</v>
      </c>
      <c r="DG8">
        <v>9671</v>
      </c>
      <c r="DH8">
        <v>13053</v>
      </c>
      <c r="DI8">
        <f>+DG8-DH8</f>
        <v>-3382</v>
      </c>
      <c r="DJ8">
        <v>8334</v>
      </c>
      <c r="DK8">
        <v>12305</v>
      </c>
      <c r="DL8">
        <f>+DJ8-DK8</f>
        <v>-3971</v>
      </c>
      <c r="DM8">
        <v>9547</v>
      </c>
      <c r="DN8">
        <v>11216</v>
      </c>
      <c r="DO8">
        <f>+DM8-DN8</f>
        <v>-1669</v>
      </c>
      <c r="DP8">
        <v>8236</v>
      </c>
      <c r="DQ8">
        <v>11665</v>
      </c>
      <c r="DR8">
        <f>+DP8-DQ8</f>
        <v>-3429</v>
      </c>
      <c r="DS8">
        <v>8748</v>
      </c>
      <c r="DT8">
        <v>12120</v>
      </c>
      <c r="DU8">
        <f>+DS8-DT8</f>
        <v>-3372</v>
      </c>
      <c r="DV8">
        <v>7767</v>
      </c>
      <c r="DW8">
        <v>12543</v>
      </c>
      <c r="DX8">
        <f>+DV8-DW8</f>
        <v>-4776</v>
      </c>
      <c r="DY8">
        <v>9319</v>
      </c>
      <c r="DZ8">
        <v>13402</v>
      </c>
      <c r="EA8">
        <f>+DY8-DZ8</f>
        <v>-4083</v>
      </c>
      <c r="EB8">
        <v>8696</v>
      </c>
      <c r="EC8">
        <v>13300</v>
      </c>
      <c r="ED8">
        <f>+EB8-EC8</f>
        <v>-4604</v>
      </c>
      <c r="EE8">
        <v>8990</v>
      </c>
      <c r="EF8">
        <v>11682</v>
      </c>
      <c r="EG8">
        <f>+EE8-EF8</f>
        <v>-2692</v>
      </c>
      <c r="EH8">
        <v>8675</v>
      </c>
      <c r="EI8">
        <v>12803</v>
      </c>
      <c r="EJ8">
        <f>+EH8-EI8</f>
        <v>-4128</v>
      </c>
      <c r="EK8">
        <v>9335</v>
      </c>
      <c r="EL8">
        <v>12658</v>
      </c>
      <c r="EM8">
        <f>+EK8-EL8</f>
        <v>-3323</v>
      </c>
      <c r="EN8">
        <v>8150</v>
      </c>
      <c r="EO8">
        <v>12148</v>
      </c>
      <c r="EP8">
        <f>+EN8-EO8</f>
        <v>-3998</v>
      </c>
      <c r="EQ8">
        <v>8196</v>
      </c>
      <c r="ER8">
        <v>11691</v>
      </c>
      <c r="ES8">
        <f>+EQ8-ER8</f>
        <v>-3495</v>
      </c>
      <c r="ET8">
        <v>8452</v>
      </c>
      <c r="EU8">
        <v>12451</v>
      </c>
      <c r="EV8">
        <f>+ET8-EU8</f>
        <v>-3999</v>
      </c>
      <c r="EW8">
        <v>8945</v>
      </c>
      <c r="EX8">
        <v>12097</v>
      </c>
      <c r="EY8">
        <f>+EW8-EX8</f>
        <v>-3152</v>
      </c>
      <c r="EZ8">
        <v>8286</v>
      </c>
      <c r="FA8">
        <v>10946</v>
      </c>
      <c r="FB8">
        <f>+EZ8-FA8</f>
        <v>-2660</v>
      </c>
      <c r="FC8">
        <v>7631</v>
      </c>
      <c r="FD8">
        <v>10411</v>
      </c>
      <c r="FE8">
        <f>+FC8-FD8</f>
        <v>-2780</v>
      </c>
      <c r="FF8">
        <v>7449</v>
      </c>
      <c r="FG8">
        <v>10216</v>
      </c>
      <c r="FH8">
        <f>+FF8-FG8</f>
        <v>-2767</v>
      </c>
      <c r="FI8">
        <v>7880</v>
      </c>
      <c r="FJ8">
        <v>10397</v>
      </c>
      <c r="FK8">
        <f>+FI8-FJ8</f>
        <v>-2517</v>
      </c>
      <c r="FL8">
        <v>6830</v>
      </c>
      <c r="FM8">
        <v>9771</v>
      </c>
      <c r="FN8">
        <f>+FL8-FM8</f>
        <v>-2941</v>
      </c>
      <c r="FO8">
        <v>6316</v>
      </c>
      <c r="FP8">
        <v>8279</v>
      </c>
      <c r="FQ8">
        <f>+FO8-FP8</f>
        <v>-1963</v>
      </c>
      <c r="FR8">
        <v>5829</v>
      </c>
      <c r="FS8">
        <v>7457</v>
      </c>
      <c r="FT8">
        <f>+FR8-FS8</f>
        <v>-1628</v>
      </c>
      <c r="FU8">
        <v>6548</v>
      </c>
      <c r="FV8">
        <v>7240</v>
      </c>
      <c r="FW8">
        <f>+FU8-FV8</f>
        <v>-692</v>
      </c>
      <c r="FX8">
        <v>5507</v>
      </c>
      <c r="FY8">
        <v>6704</v>
      </c>
      <c r="FZ8">
        <f>+FX8-FY8</f>
        <v>-1197</v>
      </c>
      <c r="GA8">
        <v>5342</v>
      </c>
      <c r="GB8">
        <v>6380</v>
      </c>
      <c r="GC8">
        <f>+GA8-GB8</f>
        <v>-1038</v>
      </c>
      <c r="GD8">
        <v>5286</v>
      </c>
      <c r="GE8">
        <v>6415</v>
      </c>
      <c r="GF8">
        <f>+GD8-GE8</f>
        <v>-1129</v>
      </c>
      <c r="GG8">
        <v>5430</v>
      </c>
      <c r="GH8">
        <v>6418</v>
      </c>
      <c r="GI8">
        <f>+GG8-GH8</f>
        <v>-988</v>
      </c>
      <c r="GJ8">
        <v>4655</v>
      </c>
      <c r="GK8">
        <v>6071</v>
      </c>
      <c r="GL8">
        <f>+GJ8-GK8</f>
        <v>-1416</v>
      </c>
      <c r="GM8">
        <v>4625</v>
      </c>
      <c r="GN8">
        <v>6026</v>
      </c>
      <c r="GO8">
        <f>+GM8-GN8</f>
        <v>-1401</v>
      </c>
      <c r="GP8">
        <v>4159</v>
      </c>
      <c r="GQ8">
        <v>5801</v>
      </c>
      <c r="GR8">
        <f>+GP8-GQ8</f>
        <v>-1642</v>
      </c>
      <c r="GS8">
        <v>5217</v>
      </c>
      <c r="GT8">
        <v>5262</v>
      </c>
      <c r="GU8">
        <f>+GS8-GT8</f>
        <v>-45</v>
      </c>
      <c r="GV8">
        <v>4521</v>
      </c>
      <c r="GW8">
        <v>4240</v>
      </c>
      <c r="GX8">
        <f>+GV8-GW8</f>
        <v>281</v>
      </c>
      <c r="GY8">
        <v>4353</v>
      </c>
      <c r="GZ8">
        <v>6077</v>
      </c>
      <c r="HA8">
        <f>+GY8-GZ8</f>
        <v>-1724</v>
      </c>
      <c r="HB8">
        <v>4175</v>
      </c>
      <c r="HC8">
        <v>5485</v>
      </c>
      <c r="HD8">
        <f>+HB8-HC8</f>
        <v>-1310</v>
      </c>
      <c r="HE8">
        <v>5326</v>
      </c>
      <c r="HF8">
        <v>8043</v>
      </c>
      <c r="HG8">
        <f>+HE8-HF8</f>
        <v>-2717</v>
      </c>
      <c r="HH8">
        <v>4616</v>
      </c>
      <c r="HI8">
        <v>7319</v>
      </c>
      <c r="HJ8">
        <f>+HH8-HI8</f>
        <v>-2703</v>
      </c>
      <c r="HK8">
        <v>4367</v>
      </c>
      <c r="HL8">
        <v>6553</v>
      </c>
      <c r="HM8">
        <f>+HK8-HL8</f>
        <v>-2186</v>
      </c>
      <c r="HN8">
        <v>4168</v>
      </c>
      <c r="HO8">
        <v>6000</v>
      </c>
      <c r="HP8">
        <f>+HN8-HO8</f>
        <v>-1832</v>
      </c>
    </row>
    <row r="9" spans="1:224" ht="12.75">
      <c r="A9" t="s">
        <v>9</v>
      </c>
      <c r="C9">
        <v>45528</v>
      </c>
      <c r="D9">
        <v>19451</v>
      </c>
      <c r="E9">
        <f aca="true" t="shared" si="1" ref="E9:E26">+C9-D9</f>
        <v>26077</v>
      </c>
      <c r="F9">
        <f>+F10+F20+F23</f>
        <v>37382</v>
      </c>
      <c r="G9">
        <f>+G10+G20+G23</f>
        <v>16610</v>
      </c>
      <c r="H9">
        <f aca="true" t="shared" si="2" ref="H9:H26">+F9-G9</f>
        <v>20772</v>
      </c>
      <c r="I9">
        <f>+I10+I20+I23</f>
        <v>45071</v>
      </c>
      <c r="J9">
        <f>+J10+J20+J23</f>
        <v>22319</v>
      </c>
      <c r="K9">
        <f aca="true" t="shared" si="3" ref="K9:K26">+I9-J9</f>
        <v>22752</v>
      </c>
      <c r="L9">
        <f>+L10+L20+L23</f>
        <v>38764</v>
      </c>
      <c r="M9">
        <f>+M10+M20+M23</f>
        <v>18789</v>
      </c>
      <c r="N9">
        <f aca="true" t="shared" si="4" ref="N9:N26">+L9-M9</f>
        <v>19975</v>
      </c>
      <c r="O9">
        <f>+O10+O20+O23</f>
        <v>32322</v>
      </c>
      <c r="P9">
        <f>+P10+P20+P23</f>
        <v>16792</v>
      </c>
      <c r="Q9">
        <f aca="true" t="shared" si="5" ref="Q9:Q26">+O9-P9</f>
        <v>15530</v>
      </c>
      <c r="R9">
        <f>+R10+R20+R23</f>
        <v>29100</v>
      </c>
      <c r="S9">
        <f>+S10+S20+S23</f>
        <v>14700</v>
      </c>
      <c r="T9">
        <f aca="true" t="shared" si="6" ref="T9:T26">+R9-S9</f>
        <v>14400</v>
      </c>
      <c r="U9">
        <f>+U10+U20+U23</f>
        <v>37265</v>
      </c>
      <c r="V9">
        <f>+V10+V20+V23</f>
        <v>19470</v>
      </c>
      <c r="W9">
        <f aca="true" t="shared" si="7" ref="W9:W26">+U9-V9</f>
        <v>17795</v>
      </c>
      <c r="X9">
        <f>+X10+X20+X23</f>
        <v>29460</v>
      </c>
      <c r="Y9">
        <f>+Y10+Y20+Y23</f>
        <v>16611</v>
      </c>
      <c r="Z9">
        <f aca="true" t="shared" si="8" ref="Z9:Z26">+X9-Y9</f>
        <v>12849</v>
      </c>
      <c r="AA9" s="30">
        <f>+AA10+AA20+AA23</f>
        <v>34013</v>
      </c>
      <c r="AB9" s="30">
        <f>+AB10+AB20+AB23</f>
        <v>17073</v>
      </c>
      <c r="AC9" s="30">
        <f aca="true" t="shared" si="9" ref="AC9:AC26">+AA9-AB9</f>
        <v>16940</v>
      </c>
      <c r="AD9" s="19">
        <f>+AD10+AD20+AD23</f>
        <v>24643</v>
      </c>
      <c r="AE9" s="19">
        <f>+AE10+AE20+AE23</f>
        <v>12264</v>
      </c>
      <c r="AF9" s="19">
        <f t="shared" si="0"/>
        <v>12379</v>
      </c>
      <c r="AG9">
        <f>+AG10+AG20+AG23</f>
        <v>27939</v>
      </c>
      <c r="AH9">
        <f>+AH10+AH20+AH23</f>
        <v>14643</v>
      </c>
      <c r="AI9">
        <f aca="true" t="shared" si="10" ref="AI9:AI26">+AG9-AH9</f>
        <v>13296</v>
      </c>
      <c r="AJ9">
        <f>+AJ10+AJ20+AJ23</f>
        <v>23990</v>
      </c>
      <c r="AK9">
        <f>+AK10+AK20+AK23</f>
        <v>15792</v>
      </c>
      <c r="AL9">
        <f aca="true" t="shared" si="11" ref="AL9:AL26">+AJ9-AK9</f>
        <v>8198</v>
      </c>
      <c r="AM9">
        <f>+AM10+AM20+AM23</f>
        <v>19678</v>
      </c>
      <c r="AN9">
        <f>+AN10+AN20+AN23</f>
        <v>10096</v>
      </c>
      <c r="AO9">
        <f aca="true" t="shared" si="12" ref="AO9:AO26">+AM9-AN9</f>
        <v>9582</v>
      </c>
      <c r="AP9">
        <f>+AP10+AP20+AP23</f>
        <v>19686</v>
      </c>
      <c r="AQ9">
        <f>+AQ10+AQ20+AQ23</f>
        <v>9638</v>
      </c>
      <c r="AR9">
        <f aca="true" t="shared" si="13" ref="AR9:AR26">+AP9-AQ9</f>
        <v>10048</v>
      </c>
      <c r="AS9">
        <f>+AS10+AS20+AS23</f>
        <v>21439</v>
      </c>
      <c r="AT9">
        <f>+AT10+AT20+AT23</f>
        <v>10205</v>
      </c>
      <c r="AU9">
        <f aca="true" t="shared" si="14" ref="AU9:AU36">+AS9-AT9</f>
        <v>11234</v>
      </c>
      <c r="AV9">
        <f>+AV10+AV20+AV23</f>
        <v>17270</v>
      </c>
      <c r="AW9">
        <f>+AW10+AW20+AW23</f>
        <v>11257</v>
      </c>
      <c r="AX9">
        <f aca="true" t="shared" si="15" ref="AX9:AX26">+AV9-AW9</f>
        <v>6013</v>
      </c>
      <c r="AY9">
        <f>+AY10+AY20+AY23</f>
        <v>14303</v>
      </c>
      <c r="AZ9">
        <f>+AZ10+AZ20+AZ23</f>
        <v>9041</v>
      </c>
      <c r="BA9">
        <f aca="true" t="shared" si="16" ref="BA9:BA37">+AY9-AZ9</f>
        <v>5262</v>
      </c>
      <c r="BB9">
        <f>+BB10+BB20+BB23</f>
        <v>16521</v>
      </c>
      <c r="BC9">
        <f>+BC10+BC20+BC23</f>
        <v>7798</v>
      </c>
      <c r="BD9">
        <f aca="true" t="shared" si="17" ref="BD9:BD37">+BB9-BC9</f>
        <v>8723</v>
      </c>
      <c r="BE9">
        <f>+BE10+BE20+BE23</f>
        <v>15493</v>
      </c>
      <c r="BF9">
        <f>+BF10+BF20+BF23</f>
        <v>6674</v>
      </c>
      <c r="BG9">
        <f aca="true" t="shared" si="18" ref="BG9:BG37">+BE9-BF9</f>
        <v>8819</v>
      </c>
      <c r="BH9">
        <f>+BH10+BH20+BH23</f>
        <v>13846</v>
      </c>
      <c r="BI9">
        <f>+BI10+BI20+BI23</f>
        <v>6492</v>
      </c>
      <c r="BJ9">
        <f aca="true" t="shared" si="19" ref="BJ9:BJ37">+BH9-BI9</f>
        <v>7354</v>
      </c>
      <c r="BK9">
        <f>+BK10+BK20+BK23</f>
        <v>13430</v>
      </c>
      <c r="BL9">
        <f>+BL10+BL20+BL23</f>
        <v>6695</v>
      </c>
      <c r="BM9">
        <f aca="true" t="shared" si="20" ref="BM9:BM36">+BK9-BL9</f>
        <v>6735</v>
      </c>
      <c r="BN9">
        <f>+BN10+BN20+BN23</f>
        <v>10739</v>
      </c>
      <c r="BO9">
        <f>+BO10+BO20+BO23</f>
        <v>5846</v>
      </c>
      <c r="BP9">
        <f aca="true" t="shared" si="21" ref="BP9:BP36">+BN9-BO9</f>
        <v>4893</v>
      </c>
      <c r="BQ9">
        <f>+BQ10+BQ20+BQ23</f>
        <v>11245</v>
      </c>
      <c r="BR9">
        <f>+BR10+BR20+BR23</f>
        <v>6883</v>
      </c>
      <c r="BS9">
        <f aca="true" t="shared" si="22" ref="BS9:BS54">+BQ9-BR9</f>
        <v>4362</v>
      </c>
      <c r="BT9">
        <f>+BT10+BT20+BT23</f>
        <v>11478</v>
      </c>
      <c r="BU9">
        <f>+BU10+BU20+BU23</f>
        <v>6213</v>
      </c>
      <c r="BV9">
        <f aca="true" t="shared" si="23" ref="BV9:BV26">+BT9-BU9</f>
        <v>5265</v>
      </c>
      <c r="BW9">
        <f>+BW10+BW20+BW23</f>
        <v>10961</v>
      </c>
      <c r="BX9">
        <f>+BX10+BX20+BX23</f>
        <v>6703</v>
      </c>
      <c r="BY9">
        <f aca="true" t="shared" si="24" ref="BY9:BY26">+BW9-BX9</f>
        <v>4258</v>
      </c>
      <c r="BZ9">
        <f>+BZ10+BZ20+BZ23</f>
        <v>9689</v>
      </c>
      <c r="CA9">
        <f>+CA10+CA20+CA23</f>
        <v>6527</v>
      </c>
      <c r="CB9">
        <f aca="true" t="shared" si="25" ref="CB9:CB26">+BZ9-CA9</f>
        <v>3162</v>
      </c>
      <c r="CC9">
        <f>+CC10+CC20+CC23</f>
        <v>9518</v>
      </c>
      <c r="CD9">
        <f>+CD10+CD20+CD23</f>
        <v>5313</v>
      </c>
      <c r="CE9">
        <f aca="true" t="shared" si="26" ref="CE9:CE26">+CC9-CD9</f>
        <v>4205</v>
      </c>
      <c r="CF9">
        <f>+CF10+CF20+CF23</f>
        <v>8895</v>
      </c>
      <c r="CG9">
        <f>+CG10+CG20+CG23</f>
        <v>5363</v>
      </c>
      <c r="CH9">
        <f aca="true" t="shared" si="27" ref="CH9:CH26">+CF9-CG9</f>
        <v>3532</v>
      </c>
      <c r="CI9">
        <f>+CI10+CI20+CI23</f>
        <v>8770</v>
      </c>
      <c r="CJ9">
        <f>+CJ10+CJ20+CJ23</f>
        <v>6262</v>
      </c>
      <c r="CK9">
        <f aca="true" t="shared" si="28" ref="CK9:CK26">+CI9-CJ9</f>
        <v>2508</v>
      </c>
      <c r="CL9">
        <f>+CL10+CL20+CL23</f>
        <v>9507</v>
      </c>
      <c r="CM9">
        <f>+CM10+CM20+CM23</f>
        <v>6267</v>
      </c>
      <c r="CN9">
        <f aca="true" t="shared" si="29" ref="CN9:CN26">+CL9-CM9</f>
        <v>3240</v>
      </c>
      <c r="CO9">
        <f>+CO10+CO20+CO23</f>
        <v>9638</v>
      </c>
      <c r="CP9">
        <f>+CP10+CP20+CP23</f>
        <v>6959</v>
      </c>
      <c r="CQ9">
        <f aca="true" t="shared" si="30" ref="CQ9:CQ26">+CO9-CP9</f>
        <v>2679</v>
      </c>
      <c r="CR9">
        <f>+CR10+CR20+CR23</f>
        <v>9457</v>
      </c>
      <c r="CS9">
        <f>+CS10+CS20+CS23</f>
        <v>6419</v>
      </c>
      <c r="CT9">
        <f aca="true" t="shared" si="31" ref="CT9:CT26">+CR9-CS9</f>
        <v>3038</v>
      </c>
      <c r="CU9">
        <f>+CU10+CU20+CU23</f>
        <v>8394</v>
      </c>
      <c r="CV9">
        <f>+CV10+CV20+CV23</f>
        <v>5701</v>
      </c>
      <c r="CW9">
        <f aca="true" t="shared" si="32" ref="CW9:CW26">+CU9-CV9</f>
        <v>2693</v>
      </c>
      <c r="CX9">
        <f>+CX10+CX20+CX23</f>
        <v>7297</v>
      </c>
      <c r="CY9">
        <f>+CY10+CY20+CY23</f>
        <v>4927</v>
      </c>
      <c r="CZ9">
        <f aca="true" t="shared" si="33" ref="CZ9:CZ26">+CX9-CY9</f>
        <v>2370</v>
      </c>
      <c r="DA9">
        <f>+DA10+DA20+DA23</f>
        <v>9072</v>
      </c>
      <c r="DB9">
        <f>+DB10+DB20+DB23</f>
        <v>4395</v>
      </c>
      <c r="DC9">
        <f aca="true" t="shared" si="34" ref="DC9:DC26">+DA9-DB9</f>
        <v>4677</v>
      </c>
      <c r="DD9">
        <f>+DD10+DD20+DD23</f>
        <v>7779</v>
      </c>
      <c r="DE9">
        <f>+DE10+DE20+DE23</f>
        <v>4099</v>
      </c>
      <c r="DF9">
        <f aca="true" t="shared" si="35" ref="DF9:DF26">+DD9-DE9</f>
        <v>3680</v>
      </c>
      <c r="DG9">
        <f>+DG10+DG20+DG23</f>
        <v>7000</v>
      </c>
      <c r="DH9">
        <f>+DH10+DH20+DH23</f>
        <v>4616</v>
      </c>
      <c r="DI9">
        <f aca="true" t="shared" si="36" ref="DI9:DI26">+DG9-DH9</f>
        <v>2384</v>
      </c>
      <c r="DJ9">
        <f>+DJ10+DJ20+DJ23</f>
        <v>6461</v>
      </c>
      <c r="DK9">
        <f>+DK10+DK20+DK23</f>
        <v>4059</v>
      </c>
      <c r="DL9">
        <f aca="true" t="shared" si="37" ref="DL9:DL26">+DJ9-DK9</f>
        <v>2402</v>
      </c>
      <c r="DM9">
        <f>+DM10+DM20+DM23</f>
        <v>7143</v>
      </c>
      <c r="DN9">
        <f>+DN10+DN20+DN23</f>
        <v>5168</v>
      </c>
      <c r="DO9">
        <f aca="true" t="shared" si="38" ref="DO9:DO26">+DM9-DN9</f>
        <v>1975</v>
      </c>
      <c r="DP9">
        <f>+DP10+DP20+DP23</f>
        <v>6001</v>
      </c>
      <c r="DQ9">
        <f>+DQ10+DQ20+DQ23</f>
        <v>3777</v>
      </c>
      <c r="DR9">
        <f aca="true" t="shared" si="39" ref="DR9:DR26">+DP9-DQ9</f>
        <v>2224</v>
      </c>
      <c r="DS9">
        <f>+DS10+DS20+DS23</f>
        <v>6358</v>
      </c>
      <c r="DT9">
        <f>+DT10+DT20+DT23</f>
        <v>3992</v>
      </c>
      <c r="DU9">
        <f aca="true" t="shared" si="40" ref="DU9:DU26">+DS9-DT9</f>
        <v>2366</v>
      </c>
      <c r="DV9">
        <f>+DV10+DV20+DV23</f>
        <v>6268</v>
      </c>
      <c r="DW9">
        <f>+DW10+DW20+DW23</f>
        <v>3625</v>
      </c>
      <c r="DX9">
        <f aca="true" t="shared" si="41" ref="DX9:DX26">+DV9-DW9</f>
        <v>2643</v>
      </c>
      <c r="DY9">
        <f>+DY10+DY20+DY23</f>
        <v>5265</v>
      </c>
      <c r="DZ9">
        <v>3741</v>
      </c>
      <c r="EA9">
        <f aca="true" t="shared" si="42" ref="EA9:EA26">+DY9-DZ9</f>
        <v>1524</v>
      </c>
      <c r="EB9">
        <f>+EB10+EB20+EB23</f>
        <v>6034</v>
      </c>
      <c r="EC9">
        <f>+EC10+EC20+EC23</f>
        <v>3188</v>
      </c>
      <c r="ED9">
        <f aca="true" t="shared" si="43" ref="ED9:ED26">+EB9-EC9</f>
        <v>2846</v>
      </c>
      <c r="EE9">
        <f>+EE10+EE20+EE23</f>
        <v>6271</v>
      </c>
      <c r="EF9">
        <f>+EF10+EF20+EF23</f>
        <v>3400</v>
      </c>
      <c r="EG9">
        <f aca="true" t="shared" si="44" ref="EG9:EG26">+EE9-EF9</f>
        <v>2871</v>
      </c>
      <c r="EH9">
        <f>+EH10+EH20+EH23</f>
        <v>5674</v>
      </c>
      <c r="EI9">
        <f>+EI10+EI20+EI23</f>
        <v>2908</v>
      </c>
      <c r="EJ9">
        <f aca="true" t="shared" si="45" ref="EJ9:EJ26">+EH9-EI9</f>
        <v>2766</v>
      </c>
      <c r="EK9">
        <f>+EK10+EK20+EK23</f>
        <v>6548</v>
      </c>
      <c r="EL9">
        <f>+EL10+EL20+EL23</f>
        <v>3287</v>
      </c>
      <c r="EM9">
        <f aca="true" t="shared" si="46" ref="EM9:EM26">+EK9-EL9</f>
        <v>3261</v>
      </c>
      <c r="EN9">
        <f>+EN10+EN20+EN23</f>
        <v>5324</v>
      </c>
      <c r="EO9">
        <f>+EO10+EO20+EO23</f>
        <v>2608</v>
      </c>
      <c r="EP9">
        <f aca="true" t="shared" si="47" ref="EP9:EP26">+EN9-EO9</f>
        <v>2716</v>
      </c>
      <c r="EQ9">
        <f>+EQ10+EQ20+EQ23</f>
        <v>5026</v>
      </c>
      <c r="ER9">
        <f>+ER10+ER20+ER23</f>
        <v>2554</v>
      </c>
      <c r="ES9">
        <f aca="true" t="shared" si="48" ref="ES9:ES26">+EQ9-ER9</f>
        <v>2472</v>
      </c>
      <c r="ET9">
        <f>+ET10+ET20+ET23</f>
        <v>4507</v>
      </c>
      <c r="EU9">
        <f>+EU10+EU20+EU23</f>
        <v>2760</v>
      </c>
      <c r="EV9">
        <f aca="true" t="shared" si="49" ref="EV9:EV26">+ET9-EU9</f>
        <v>1747</v>
      </c>
      <c r="EW9">
        <f>+EW10+EW20+EW23</f>
        <v>5049</v>
      </c>
      <c r="EX9">
        <f>+EX10+EX20+EX23</f>
        <v>3390</v>
      </c>
      <c r="EY9">
        <f aca="true" t="shared" si="50" ref="EY9:EY26">+EW9-EX9</f>
        <v>1659</v>
      </c>
      <c r="EZ9">
        <f>+EZ10+EZ20+EZ23</f>
        <v>4781</v>
      </c>
      <c r="FA9">
        <f>+FA10+FA20+FA23</f>
        <v>3081</v>
      </c>
      <c r="FB9">
        <f aca="true" t="shared" si="51" ref="FB9:FB26">+EZ9-FA9</f>
        <v>1700</v>
      </c>
      <c r="FC9">
        <f>+FC10+FC20+FC23</f>
        <v>3972</v>
      </c>
      <c r="FD9">
        <f>+FD10+FD20+FD23</f>
        <v>3300</v>
      </c>
      <c r="FE9">
        <f aca="true" t="shared" si="52" ref="FE9:FE26">+FC9-FD9</f>
        <v>672</v>
      </c>
      <c r="FF9">
        <f>+FF10+FF20+FF23</f>
        <v>3860</v>
      </c>
      <c r="FG9">
        <f>+FG10+FG20+FG23</f>
        <v>2443</v>
      </c>
      <c r="FH9">
        <f aca="true" t="shared" si="53" ref="FH9:FH26">+FF9-FG9</f>
        <v>1417</v>
      </c>
      <c r="FI9">
        <f>+FI10+FI20+FI23</f>
        <v>4058</v>
      </c>
      <c r="FJ9">
        <f>+FJ10+FJ20+FJ23</f>
        <v>2689</v>
      </c>
      <c r="FK9">
        <f aca="true" t="shared" si="54" ref="FK9:FK26">+FI9-FJ9</f>
        <v>1369</v>
      </c>
      <c r="FL9">
        <f>+FL10+FL20+FL23</f>
        <v>4415</v>
      </c>
      <c r="FM9">
        <f>+FM10+FM20+FM23</f>
        <v>2293</v>
      </c>
      <c r="FN9">
        <f aca="true" t="shared" si="55" ref="FN9:FN26">+FL9-FM9</f>
        <v>2122</v>
      </c>
      <c r="FO9">
        <f>+FO10+FO20+FO23</f>
        <v>3413</v>
      </c>
      <c r="FP9">
        <f>+FP10+FP20+FP23</f>
        <v>2500</v>
      </c>
      <c r="FQ9">
        <f aca="true" t="shared" si="56" ref="FQ9:FQ26">+FO9-FP9</f>
        <v>913</v>
      </c>
      <c r="FR9">
        <f>+FR10+FR20+FR23</f>
        <v>3668</v>
      </c>
      <c r="FS9">
        <f>+FS10+FS20+FS23</f>
        <v>2392</v>
      </c>
      <c r="FT9">
        <f aca="true" t="shared" si="57" ref="FT9:FT26">+FR9-FS9</f>
        <v>1276</v>
      </c>
      <c r="FU9">
        <f>+FU10+FU20+FU23</f>
        <v>3570</v>
      </c>
      <c r="FV9">
        <f>+FV10+FV20+FV23</f>
        <v>2334</v>
      </c>
      <c r="FW9">
        <f aca="true" t="shared" si="58" ref="FW9:FW26">+FU9-FV9</f>
        <v>1236</v>
      </c>
      <c r="FX9">
        <f>+FX10+FX20+FX23</f>
        <v>3080</v>
      </c>
      <c r="FY9">
        <f>+FY10+FY20+FY23</f>
        <v>2037</v>
      </c>
      <c r="FZ9">
        <f aca="true" t="shared" si="59" ref="FZ9:FZ26">+FX9-FY9</f>
        <v>1043</v>
      </c>
      <c r="GA9">
        <f>+GA10+GA20+GA23</f>
        <v>2497</v>
      </c>
      <c r="GB9">
        <f>+GB10+GB20+GB23</f>
        <v>2115</v>
      </c>
      <c r="GC9">
        <f aca="true" t="shared" si="60" ref="GC9:GC26">+GA9-GB9</f>
        <v>382</v>
      </c>
      <c r="GD9">
        <f>+GD10+GD20+GD23</f>
        <v>2172</v>
      </c>
      <c r="GE9">
        <f>+GE10+GE20+GE23</f>
        <v>1935</v>
      </c>
      <c r="GF9">
        <f aca="true" t="shared" si="61" ref="GF9:GF26">+GD9-GE9</f>
        <v>237</v>
      </c>
      <c r="GG9">
        <f>+GG10+GG20+GG23</f>
        <v>2885</v>
      </c>
      <c r="GH9">
        <f>+GH10+GH20+GH23</f>
        <v>1819</v>
      </c>
      <c r="GI9">
        <f aca="true" t="shared" si="62" ref="GI9:GI26">+GG9-GH9</f>
        <v>1066</v>
      </c>
      <c r="GJ9">
        <f>+GJ10+GJ20+GJ23</f>
        <v>2474</v>
      </c>
      <c r="GK9">
        <f>+GK10+GK20+GK23</f>
        <v>1801</v>
      </c>
      <c r="GL9">
        <f aca="true" t="shared" si="63" ref="GL9:GL26">+GJ9-GK9</f>
        <v>673</v>
      </c>
      <c r="GM9">
        <f>+GM10+GM20+GM23</f>
        <v>2123</v>
      </c>
      <c r="GN9">
        <f>+GN10+GN20+GN23</f>
        <v>2053</v>
      </c>
      <c r="GO9">
        <f aca="true" t="shared" si="64" ref="GO9:GO26">+GM9-GN9</f>
        <v>70</v>
      </c>
      <c r="GP9">
        <f>+GP10+GP20+GP23</f>
        <v>1852</v>
      </c>
      <c r="GQ9">
        <f>+GQ10+GQ20+GQ23</f>
        <v>1740</v>
      </c>
      <c r="GR9">
        <f aca="true" t="shared" si="65" ref="GR9:GR26">+GP9-GQ9</f>
        <v>112</v>
      </c>
      <c r="GS9">
        <f>+GS10+GS20+GS23</f>
        <v>2389</v>
      </c>
      <c r="GT9">
        <f>+GT10+GT20+GT23</f>
        <v>2089</v>
      </c>
      <c r="GU9">
        <f aca="true" t="shared" si="66" ref="GU9:GU26">+GS9-GT9</f>
        <v>300</v>
      </c>
      <c r="GV9">
        <f>+GV10+GV20+GV23</f>
        <v>3142</v>
      </c>
      <c r="GW9">
        <f>+GW10+GW20+GW23</f>
        <v>1757</v>
      </c>
      <c r="GX9">
        <f aca="true" t="shared" si="67" ref="GX9:GX26">+GV9-GW9</f>
        <v>1385</v>
      </c>
      <c r="GY9">
        <f>+GY10+GY20+GY23</f>
        <v>1939</v>
      </c>
      <c r="GZ9">
        <f>+GZ10+GZ20+GZ23</f>
        <v>1875</v>
      </c>
      <c r="HA9">
        <f aca="true" t="shared" si="68" ref="HA9:HA26">+GY9-GZ9</f>
        <v>64</v>
      </c>
      <c r="HB9">
        <f>+HB10+HB20+HB23</f>
        <v>2032</v>
      </c>
      <c r="HC9">
        <f>+HC10+HC20+HC23</f>
        <v>2161</v>
      </c>
      <c r="HD9">
        <f aca="true" t="shared" si="69" ref="HD9:HD26">+HB9-HC9</f>
        <v>-129</v>
      </c>
      <c r="HE9">
        <f>+HE10+HE20+HE23</f>
        <v>1885</v>
      </c>
      <c r="HF9">
        <f>+HF10+HF20+HF23</f>
        <v>2173</v>
      </c>
      <c r="HG9">
        <f aca="true" t="shared" si="70" ref="HG9:HG26">+HE9-HF9</f>
        <v>-288</v>
      </c>
      <c r="HH9">
        <f>+HH10+HH20+HH23</f>
        <v>1747</v>
      </c>
      <c r="HI9">
        <f>+HI10+HI20+HI23</f>
        <v>1885</v>
      </c>
      <c r="HJ9">
        <f aca="true" t="shared" si="71" ref="HJ9:HJ26">+HH9-HI9</f>
        <v>-138</v>
      </c>
      <c r="HK9">
        <f>+HK10+HK20+HK23</f>
        <v>1830</v>
      </c>
      <c r="HL9">
        <f>+HL10+HL20+HL23</f>
        <v>1852</v>
      </c>
      <c r="HM9">
        <f aca="true" t="shared" si="72" ref="HM9:HM26">+HK9-HL9</f>
        <v>-22</v>
      </c>
      <c r="HN9">
        <f>+HN10+HN20+HN23</f>
        <v>2002</v>
      </c>
      <c r="HO9">
        <f>+HO10+HO20+HO23</f>
        <v>1796</v>
      </c>
      <c r="HP9">
        <f aca="true" t="shared" si="73" ref="HP9:HP26">+HN9-HO9</f>
        <v>206</v>
      </c>
    </row>
    <row r="10" spans="1:224" ht="12.75">
      <c r="A10" t="s">
        <v>10</v>
      </c>
      <c r="C10">
        <f>+C11+C12+C13+C14+C15</f>
        <v>26313</v>
      </c>
      <c r="D10">
        <f>+D11+D12+D13+D14+D15</f>
        <v>13612</v>
      </c>
      <c r="E10">
        <f t="shared" si="1"/>
        <v>12701</v>
      </c>
      <c r="F10">
        <f>+F11+F12+F13+F14+F15</f>
        <v>21633</v>
      </c>
      <c r="G10">
        <f>+G11+G12+G13+G14+G15</f>
        <v>11458</v>
      </c>
      <c r="H10">
        <f t="shared" si="2"/>
        <v>10175</v>
      </c>
      <c r="I10">
        <f>+I11+I12+I13+I14+I15</f>
        <v>26065</v>
      </c>
      <c r="J10">
        <f>+J11+J12+J13+J14+J15</f>
        <v>15282</v>
      </c>
      <c r="K10">
        <f t="shared" si="3"/>
        <v>10783</v>
      </c>
      <c r="L10">
        <f>+L11+L12+L13+L14+L15</f>
        <v>23867</v>
      </c>
      <c r="M10">
        <f>+M11+M12+M13+M14+M15</f>
        <v>13437</v>
      </c>
      <c r="N10">
        <f t="shared" si="4"/>
        <v>10430</v>
      </c>
      <c r="O10">
        <f>+O11+O12+O13+O14+O15</f>
        <v>18931</v>
      </c>
      <c r="P10">
        <f>+P11+P12+P13+P14+P15</f>
        <v>11323</v>
      </c>
      <c r="Q10">
        <f t="shared" si="5"/>
        <v>7608</v>
      </c>
      <c r="R10">
        <f>+R11+R12+R13+R14+R15</f>
        <v>18824</v>
      </c>
      <c r="S10">
        <f>+S11+S12+S13+S14+S15</f>
        <v>10095</v>
      </c>
      <c r="T10">
        <f t="shared" si="6"/>
        <v>8729</v>
      </c>
      <c r="U10">
        <f>+U11+U12+U13+U14+U15</f>
        <v>25237</v>
      </c>
      <c r="V10">
        <f>+V11+V12+V13+V14+V15</f>
        <v>15210</v>
      </c>
      <c r="W10">
        <f t="shared" si="7"/>
        <v>10027</v>
      </c>
      <c r="X10">
        <f>+X11+X12+X13+X14+X15</f>
        <v>19357</v>
      </c>
      <c r="Y10">
        <f>+Y11+Y12+Y13+Y14+Y15</f>
        <v>12123</v>
      </c>
      <c r="Z10">
        <f t="shared" si="8"/>
        <v>7234</v>
      </c>
      <c r="AA10" s="30">
        <f>+AA11+AA12+AA13+AA14+AA15</f>
        <v>20587</v>
      </c>
      <c r="AB10" s="30">
        <f>+AB11+AB12+AB13+AB14+AB15</f>
        <v>11589</v>
      </c>
      <c r="AC10" s="30">
        <f t="shared" si="9"/>
        <v>8998</v>
      </c>
      <c r="AD10" s="19">
        <f>+AD11+AD12+AD13+AD14+AD15</f>
        <v>17006</v>
      </c>
      <c r="AE10" s="19">
        <f>+AE11+AE12+AE13+AE14+AE15</f>
        <v>9041</v>
      </c>
      <c r="AF10" s="19">
        <f t="shared" si="0"/>
        <v>7965</v>
      </c>
      <c r="AG10">
        <f>+AG11+AG12+AG13+AG14+AG15</f>
        <v>18501</v>
      </c>
      <c r="AH10">
        <f>+AH11+AH12+AH13+AH14+AH15</f>
        <v>12179</v>
      </c>
      <c r="AI10">
        <f t="shared" si="10"/>
        <v>6322</v>
      </c>
      <c r="AJ10">
        <f>+AJ11+AJ12+AJ13+AJ14+AJ15</f>
        <v>15739</v>
      </c>
      <c r="AK10">
        <f>+AK11+AK12+AK13+AK14+AK15</f>
        <v>11049</v>
      </c>
      <c r="AL10">
        <f t="shared" si="11"/>
        <v>4690</v>
      </c>
      <c r="AM10">
        <f>+AM11+AM12+AM13+AM14+AM15</f>
        <v>13333</v>
      </c>
      <c r="AN10">
        <f>+AN11+AN12+AN13+AN14+AN15</f>
        <v>7254</v>
      </c>
      <c r="AO10">
        <f t="shared" si="12"/>
        <v>6079</v>
      </c>
      <c r="AP10">
        <f>+AP11+AP12+AP13+AP14+AP15</f>
        <v>12849</v>
      </c>
      <c r="AQ10">
        <f>+AQ11+AQ12+AQ13+AQ14+AQ15</f>
        <v>7477</v>
      </c>
      <c r="AR10">
        <f t="shared" si="13"/>
        <v>5372</v>
      </c>
      <c r="AS10">
        <f>+AS11+AS12+AS13+AS14+AS15</f>
        <v>13689</v>
      </c>
      <c r="AT10">
        <f>+AT11+AT12+AT13+AT14+AT15</f>
        <v>7572</v>
      </c>
      <c r="AU10">
        <f t="shared" si="14"/>
        <v>6117</v>
      </c>
      <c r="AV10">
        <f>+AV11+AV12+AV13+AV14+AV15</f>
        <v>11700</v>
      </c>
      <c r="AW10">
        <f>+AW11+AW12+AW13+AW14+AW15</f>
        <v>8237</v>
      </c>
      <c r="AX10">
        <f t="shared" si="15"/>
        <v>3463</v>
      </c>
      <c r="AY10">
        <f>+AY11+AY12+AY13+AY14+AY15</f>
        <v>8630</v>
      </c>
      <c r="AZ10">
        <f>+AZ11+AZ12+AZ13+AZ14+AZ15</f>
        <v>6430</v>
      </c>
      <c r="BA10">
        <f t="shared" si="16"/>
        <v>2200</v>
      </c>
      <c r="BB10">
        <f>+BB11+BB12+BB13+BB14+BB15</f>
        <v>9230</v>
      </c>
      <c r="BC10">
        <f>+BC11+BC12+BC13+BC14+BC15</f>
        <v>5584</v>
      </c>
      <c r="BD10">
        <f t="shared" si="17"/>
        <v>3646</v>
      </c>
      <c r="BE10">
        <f>+BE11+BE12+BE13+BE14+BE15</f>
        <v>8722</v>
      </c>
      <c r="BF10">
        <f>+BF11+BF12+BF13+BF14+BF15</f>
        <v>4955</v>
      </c>
      <c r="BG10">
        <f t="shared" si="18"/>
        <v>3767</v>
      </c>
      <c r="BH10">
        <f>+BH11+BH12+BH13+BH14+BH15</f>
        <v>6616</v>
      </c>
      <c r="BI10">
        <f>+BI11+BI12+BI13+BI14+BI15</f>
        <v>3212</v>
      </c>
      <c r="BJ10">
        <f t="shared" si="19"/>
        <v>3404</v>
      </c>
      <c r="BK10">
        <f>+BK11+BK12+BK13+BK14+BK15</f>
        <v>6122</v>
      </c>
      <c r="BL10">
        <f>+BL11+BL12+BL13+BL14+BL15</f>
        <v>4810</v>
      </c>
      <c r="BM10">
        <f t="shared" si="20"/>
        <v>1312</v>
      </c>
      <c r="BN10">
        <f>+BN11+BN12+BN13+BN14+BN15</f>
        <v>5408</v>
      </c>
      <c r="BO10">
        <f>+BO11+BO12+BO13+BO14+BO15</f>
        <v>3747</v>
      </c>
      <c r="BP10">
        <f t="shared" si="21"/>
        <v>1661</v>
      </c>
      <c r="BQ10">
        <f>+BQ11+BQ12+BQ13+BQ14+BQ15</f>
        <v>6407</v>
      </c>
      <c r="BR10">
        <f>+BR11+BR12+BR13+BR14+BR15</f>
        <v>4732</v>
      </c>
      <c r="BS10">
        <v>1675</v>
      </c>
      <c r="BT10">
        <f>+BT11+BT12+BT13+BT14+BT15</f>
        <v>6875</v>
      </c>
      <c r="BU10">
        <f>+BU11+BU12+BU13+BU14+BU15</f>
        <v>4220</v>
      </c>
      <c r="BV10">
        <v>2655</v>
      </c>
      <c r="BW10">
        <f>+BW11+BW12+BW13+BW14+BW15</f>
        <v>6358</v>
      </c>
      <c r="BX10">
        <f>+BX11+BX12+BX13+BX14+BX15</f>
        <v>4817</v>
      </c>
      <c r="BY10">
        <v>1541</v>
      </c>
      <c r="BZ10">
        <f>+BZ11+BZ12+BZ13+BZ14+BZ15</f>
        <v>5323</v>
      </c>
      <c r="CA10">
        <f>+CA11+CA12+CA13+CA14+CA15</f>
        <v>4429</v>
      </c>
      <c r="CB10">
        <v>894</v>
      </c>
      <c r="CC10">
        <f>+CC11+CC12+CC13+CC14+CC15</f>
        <v>5114</v>
      </c>
      <c r="CD10">
        <f>+CD11+CD12+CD13+CD14+CD15</f>
        <v>3410</v>
      </c>
      <c r="CE10">
        <v>1704</v>
      </c>
      <c r="CF10">
        <v>5090</v>
      </c>
      <c r="CG10">
        <v>3644</v>
      </c>
      <c r="CH10">
        <v>1446</v>
      </c>
      <c r="CI10">
        <v>5576</v>
      </c>
      <c r="CJ10">
        <v>4574</v>
      </c>
      <c r="CK10">
        <v>1002</v>
      </c>
      <c r="CL10">
        <v>4885</v>
      </c>
      <c r="CM10">
        <v>4460</v>
      </c>
      <c r="CN10">
        <v>425</v>
      </c>
      <c r="CO10">
        <v>5779</v>
      </c>
      <c r="CP10">
        <v>5088</v>
      </c>
      <c r="CQ10">
        <v>691</v>
      </c>
      <c r="CR10">
        <v>5514</v>
      </c>
      <c r="CS10">
        <v>4572</v>
      </c>
      <c r="CT10">
        <v>942</v>
      </c>
      <c r="CU10">
        <v>4307</v>
      </c>
      <c r="CV10">
        <v>3846</v>
      </c>
      <c r="CW10">
        <v>461</v>
      </c>
      <c r="CX10">
        <v>3270</v>
      </c>
      <c r="CY10">
        <v>2886</v>
      </c>
      <c r="CZ10">
        <v>384</v>
      </c>
      <c r="DA10">
        <v>5090</v>
      </c>
      <c r="DB10">
        <v>2921</v>
      </c>
      <c r="DC10">
        <v>2169</v>
      </c>
      <c r="DD10">
        <v>3999</v>
      </c>
      <c r="DE10">
        <v>2836</v>
      </c>
      <c r="DF10">
        <v>1163</v>
      </c>
      <c r="DG10">
        <v>3426</v>
      </c>
      <c r="DH10">
        <v>3106</v>
      </c>
      <c r="DI10">
        <v>320</v>
      </c>
      <c r="DJ10">
        <v>3194</v>
      </c>
      <c r="DK10">
        <v>2782</v>
      </c>
      <c r="DL10">
        <v>412</v>
      </c>
      <c r="DM10">
        <v>3889</v>
      </c>
      <c r="DN10">
        <v>3554</v>
      </c>
      <c r="DO10">
        <v>335</v>
      </c>
      <c r="DP10">
        <v>3019</v>
      </c>
      <c r="DQ10">
        <v>2262</v>
      </c>
      <c r="DR10">
        <v>757</v>
      </c>
      <c r="DS10">
        <v>3239</v>
      </c>
      <c r="DT10">
        <v>2641</v>
      </c>
      <c r="DU10">
        <v>598</v>
      </c>
      <c r="DV10">
        <v>3039</v>
      </c>
      <c r="DW10">
        <v>2564</v>
      </c>
      <c r="DX10">
        <v>475</v>
      </c>
      <c r="DY10">
        <v>2390</v>
      </c>
      <c r="DZ10">
        <v>2157</v>
      </c>
      <c r="EA10">
        <v>233</v>
      </c>
      <c r="EB10">
        <v>2683</v>
      </c>
      <c r="EC10">
        <v>1854</v>
      </c>
      <c r="ED10">
        <v>829</v>
      </c>
      <c r="EE10">
        <v>2137</v>
      </c>
      <c r="EF10">
        <v>2054</v>
      </c>
      <c r="EG10">
        <v>83</v>
      </c>
      <c r="EH10">
        <v>2219</v>
      </c>
      <c r="EI10">
        <v>2045</v>
      </c>
      <c r="EJ10">
        <v>174</v>
      </c>
      <c r="EK10">
        <v>2066</v>
      </c>
      <c r="EL10">
        <v>1899</v>
      </c>
      <c r="EM10">
        <v>167</v>
      </c>
      <c r="EN10">
        <v>1919</v>
      </c>
      <c r="EO10">
        <v>1523</v>
      </c>
      <c r="EP10">
        <v>396</v>
      </c>
      <c r="EQ10">
        <v>1902</v>
      </c>
      <c r="ER10">
        <v>1417</v>
      </c>
      <c r="ES10">
        <v>485</v>
      </c>
      <c r="ET10">
        <v>1587</v>
      </c>
      <c r="EU10">
        <v>1909</v>
      </c>
      <c r="EV10">
        <v>-322</v>
      </c>
      <c r="EW10">
        <v>2047</v>
      </c>
      <c r="EX10">
        <v>2269</v>
      </c>
      <c r="EY10">
        <v>-222</v>
      </c>
      <c r="EZ10">
        <v>2158</v>
      </c>
      <c r="FA10">
        <v>2085</v>
      </c>
      <c r="FB10">
        <v>73</v>
      </c>
      <c r="FC10">
        <v>1638</v>
      </c>
      <c r="FD10">
        <v>1735</v>
      </c>
      <c r="FE10">
        <v>-97</v>
      </c>
      <c r="FF10">
        <v>1499</v>
      </c>
      <c r="FG10">
        <v>1453</v>
      </c>
      <c r="FH10">
        <v>46</v>
      </c>
      <c r="FI10">
        <v>1565</v>
      </c>
      <c r="FJ10">
        <v>1412</v>
      </c>
      <c r="FK10">
        <v>153</v>
      </c>
      <c r="FL10">
        <v>1576</v>
      </c>
      <c r="FM10">
        <v>1338</v>
      </c>
      <c r="FN10">
        <v>238</v>
      </c>
      <c r="FO10">
        <v>1511</v>
      </c>
      <c r="FP10">
        <v>1382</v>
      </c>
      <c r="FQ10">
        <v>129</v>
      </c>
      <c r="FR10">
        <v>1483</v>
      </c>
      <c r="FS10">
        <v>1401</v>
      </c>
      <c r="FT10">
        <v>82</v>
      </c>
      <c r="FU10">
        <v>1542</v>
      </c>
      <c r="FV10">
        <v>1354</v>
      </c>
      <c r="FW10">
        <v>188</v>
      </c>
      <c r="FX10">
        <v>1493</v>
      </c>
      <c r="FY10">
        <v>1134</v>
      </c>
      <c r="FZ10">
        <v>359</v>
      </c>
      <c r="GA10">
        <v>1194</v>
      </c>
      <c r="GB10">
        <v>1111</v>
      </c>
      <c r="GC10">
        <v>83</v>
      </c>
      <c r="GD10">
        <v>1035</v>
      </c>
      <c r="GE10">
        <v>1130</v>
      </c>
      <c r="GF10">
        <v>-95</v>
      </c>
      <c r="GG10">
        <v>1312</v>
      </c>
      <c r="GH10">
        <v>777</v>
      </c>
      <c r="GI10">
        <v>535</v>
      </c>
      <c r="GJ10">
        <v>1505</v>
      </c>
      <c r="GK10">
        <v>924</v>
      </c>
      <c r="GL10">
        <v>581</v>
      </c>
      <c r="GM10">
        <v>1127</v>
      </c>
      <c r="GN10">
        <v>974</v>
      </c>
      <c r="GO10">
        <v>153</v>
      </c>
      <c r="GP10">
        <v>786</v>
      </c>
      <c r="GQ10">
        <v>926</v>
      </c>
      <c r="GR10">
        <v>-140</v>
      </c>
      <c r="GS10">
        <v>1175</v>
      </c>
      <c r="GT10">
        <v>1042</v>
      </c>
      <c r="GU10">
        <v>133</v>
      </c>
      <c r="GV10">
        <v>1579</v>
      </c>
      <c r="GW10">
        <v>770</v>
      </c>
      <c r="GX10">
        <v>809</v>
      </c>
      <c r="GY10">
        <v>1113</v>
      </c>
      <c r="GZ10">
        <v>812</v>
      </c>
      <c r="HA10">
        <v>301</v>
      </c>
      <c r="HB10">
        <v>1155</v>
      </c>
      <c r="HC10">
        <v>1191</v>
      </c>
      <c r="HD10">
        <v>-36</v>
      </c>
      <c r="HE10">
        <v>1157</v>
      </c>
      <c r="HF10">
        <v>930</v>
      </c>
      <c r="HG10">
        <v>227</v>
      </c>
      <c r="HH10">
        <v>1097</v>
      </c>
      <c r="HI10">
        <v>827</v>
      </c>
      <c r="HJ10">
        <v>270</v>
      </c>
      <c r="HK10">
        <v>1138</v>
      </c>
      <c r="HL10">
        <v>869</v>
      </c>
      <c r="HM10">
        <v>269</v>
      </c>
      <c r="HN10">
        <v>1159</v>
      </c>
      <c r="HO10">
        <v>945</v>
      </c>
      <c r="HP10">
        <v>214</v>
      </c>
    </row>
    <row r="11" spans="1:224" ht="12.75">
      <c r="A11" t="s">
        <v>11</v>
      </c>
      <c r="C11">
        <v>2786</v>
      </c>
      <c r="D11">
        <v>2669</v>
      </c>
      <c r="E11">
        <f t="shared" si="1"/>
        <v>117</v>
      </c>
      <c r="F11">
        <v>2504</v>
      </c>
      <c r="G11">
        <v>2164</v>
      </c>
      <c r="H11">
        <f t="shared" si="2"/>
        <v>340</v>
      </c>
      <c r="I11">
        <v>3618</v>
      </c>
      <c r="J11">
        <v>2757</v>
      </c>
      <c r="K11">
        <f t="shared" si="3"/>
        <v>861</v>
      </c>
      <c r="L11">
        <v>3395</v>
      </c>
      <c r="M11">
        <v>2490</v>
      </c>
      <c r="N11">
        <f t="shared" si="4"/>
        <v>905</v>
      </c>
      <c r="O11">
        <v>2248</v>
      </c>
      <c r="P11">
        <v>2103</v>
      </c>
      <c r="Q11">
        <f t="shared" si="5"/>
        <v>145</v>
      </c>
      <c r="R11">
        <v>2088</v>
      </c>
      <c r="S11">
        <v>1881</v>
      </c>
      <c r="T11">
        <f t="shared" si="6"/>
        <v>207</v>
      </c>
      <c r="U11">
        <v>2998</v>
      </c>
      <c r="V11">
        <v>1791</v>
      </c>
      <c r="W11">
        <f t="shared" si="7"/>
        <v>1207</v>
      </c>
      <c r="X11">
        <v>2621</v>
      </c>
      <c r="Y11">
        <v>1638</v>
      </c>
      <c r="Z11">
        <f t="shared" si="8"/>
        <v>983</v>
      </c>
      <c r="AA11" s="30">
        <v>2248</v>
      </c>
      <c r="AB11" s="30">
        <v>2047</v>
      </c>
      <c r="AC11" s="30">
        <f t="shared" si="9"/>
        <v>201</v>
      </c>
      <c r="AD11" s="19">
        <v>1708</v>
      </c>
      <c r="AE11" s="19">
        <v>1488</v>
      </c>
      <c r="AF11" s="19">
        <f t="shared" si="0"/>
        <v>220</v>
      </c>
      <c r="AG11">
        <v>2460</v>
      </c>
      <c r="AH11">
        <v>1952</v>
      </c>
      <c r="AI11">
        <f t="shared" si="10"/>
        <v>508</v>
      </c>
      <c r="AJ11">
        <v>2315</v>
      </c>
      <c r="AK11">
        <v>1799</v>
      </c>
      <c r="AL11">
        <f t="shared" si="11"/>
        <v>516</v>
      </c>
      <c r="AM11">
        <v>1594</v>
      </c>
      <c r="AN11">
        <v>1409</v>
      </c>
      <c r="AO11">
        <f t="shared" si="12"/>
        <v>185</v>
      </c>
      <c r="AP11">
        <v>1466</v>
      </c>
      <c r="AQ11">
        <v>1288</v>
      </c>
      <c r="AR11">
        <f t="shared" si="13"/>
        <v>178</v>
      </c>
      <c r="AS11">
        <v>2149</v>
      </c>
      <c r="AT11">
        <v>1457</v>
      </c>
      <c r="AU11">
        <f t="shared" si="14"/>
        <v>692</v>
      </c>
      <c r="AV11">
        <v>2018</v>
      </c>
      <c r="AW11">
        <v>1257</v>
      </c>
      <c r="AX11">
        <f t="shared" si="15"/>
        <v>761</v>
      </c>
      <c r="AY11">
        <v>1369</v>
      </c>
      <c r="AZ11">
        <v>1343</v>
      </c>
      <c r="BA11">
        <f t="shared" si="16"/>
        <v>26</v>
      </c>
      <c r="BB11">
        <v>1130</v>
      </c>
      <c r="BC11">
        <v>1192</v>
      </c>
      <c r="BD11">
        <f t="shared" si="17"/>
        <v>-62</v>
      </c>
      <c r="BE11">
        <v>1653</v>
      </c>
      <c r="BF11">
        <v>1024</v>
      </c>
      <c r="BG11">
        <f t="shared" si="18"/>
        <v>629</v>
      </c>
      <c r="BH11">
        <v>1512</v>
      </c>
      <c r="BI11">
        <v>838</v>
      </c>
      <c r="BJ11">
        <f t="shared" si="19"/>
        <v>674</v>
      </c>
      <c r="BK11" s="5">
        <v>1068</v>
      </c>
      <c r="BL11" s="5">
        <v>943</v>
      </c>
      <c r="BM11">
        <f t="shared" si="20"/>
        <v>125</v>
      </c>
      <c r="BN11" s="5">
        <v>804</v>
      </c>
      <c r="BO11" s="5">
        <v>797</v>
      </c>
      <c r="BP11">
        <f t="shared" si="21"/>
        <v>7</v>
      </c>
      <c r="BQ11">
        <v>868</v>
      </c>
      <c r="BR11">
        <v>1076</v>
      </c>
      <c r="BS11">
        <f t="shared" si="22"/>
        <v>-208</v>
      </c>
      <c r="BT11">
        <v>839</v>
      </c>
      <c r="BU11">
        <v>760</v>
      </c>
      <c r="BV11">
        <f t="shared" si="23"/>
        <v>79</v>
      </c>
      <c r="BW11">
        <v>718</v>
      </c>
      <c r="BX11">
        <v>936</v>
      </c>
      <c r="BY11">
        <f t="shared" si="24"/>
        <v>-218</v>
      </c>
      <c r="BZ11">
        <v>604</v>
      </c>
      <c r="CA11">
        <v>695</v>
      </c>
      <c r="CB11">
        <f t="shared" si="25"/>
        <v>-91</v>
      </c>
      <c r="CC11">
        <v>762</v>
      </c>
      <c r="CD11">
        <v>551</v>
      </c>
      <c r="CE11">
        <f t="shared" si="26"/>
        <v>211</v>
      </c>
      <c r="CF11">
        <v>751</v>
      </c>
      <c r="CG11">
        <v>435</v>
      </c>
      <c r="CH11">
        <f t="shared" si="27"/>
        <v>316</v>
      </c>
      <c r="CI11">
        <v>679</v>
      </c>
      <c r="CJ11">
        <v>572</v>
      </c>
      <c r="CK11">
        <f t="shared" si="28"/>
        <v>107</v>
      </c>
      <c r="CL11">
        <v>718</v>
      </c>
      <c r="CM11">
        <v>724</v>
      </c>
      <c r="CN11">
        <f t="shared" si="29"/>
        <v>-6</v>
      </c>
      <c r="CO11">
        <v>894</v>
      </c>
      <c r="CP11">
        <v>840</v>
      </c>
      <c r="CQ11">
        <f t="shared" si="30"/>
        <v>54</v>
      </c>
      <c r="CR11">
        <v>860</v>
      </c>
      <c r="CS11">
        <v>670</v>
      </c>
      <c r="CT11">
        <f t="shared" si="31"/>
        <v>190</v>
      </c>
      <c r="CU11">
        <v>705</v>
      </c>
      <c r="CV11">
        <v>637</v>
      </c>
      <c r="CW11">
        <f t="shared" si="32"/>
        <v>68</v>
      </c>
      <c r="CX11">
        <v>709</v>
      </c>
      <c r="CY11">
        <v>727</v>
      </c>
      <c r="CZ11">
        <f t="shared" si="33"/>
        <v>-18</v>
      </c>
      <c r="DA11">
        <v>894</v>
      </c>
      <c r="DB11">
        <v>533</v>
      </c>
      <c r="DC11">
        <f t="shared" si="34"/>
        <v>361</v>
      </c>
      <c r="DD11">
        <v>809</v>
      </c>
      <c r="DE11">
        <v>530</v>
      </c>
      <c r="DF11">
        <f t="shared" si="35"/>
        <v>279</v>
      </c>
      <c r="DG11">
        <v>662</v>
      </c>
      <c r="DH11">
        <v>520</v>
      </c>
      <c r="DI11">
        <f t="shared" si="36"/>
        <v>142</v>
      </c>
      <c r="DJ11">
        <v>671</v>
      </c>
      <c r="DK11">
        <v>556</v>
      </c>
      <c r="DL11">
        <f t="shared" si="37"/>
        <v>115</v>
      </c>
      <c r="DM11">
        <v>867</v>
      </c>
      <c r="DN11">
        <v>404</v>
      </c>
      <c r="DO11">
        <f t="shared" si="38"/>
        <v>463</v>
      </c>
      <c r="DP11">
        <v>821</v>
      </c>
      <c r="DQ11">
        <v>373</v>
      </c>
      <c r="DR11">
        <f t="shared" si="39"/>
        <v>448</v>
      </c>
      <c r="DS11">
        <v>634</v>
      </c>
      <c r="DT11">
        <v>468</v>
      </c>
      <c r="DU11">
        <f t="shared" si="40"/>
        <v>166</v>
      </c>
      <c r="DV11">
        <v>671</v>
      </c>
      <c r="DW11">
        <v>498</v>
      </c>
      <c r="DX11">
        <f t="shared" si="41"/>
        <v>173</v>
      </c>
      <c r="DY11">
        <v>822</v>
      </c>
      <c r="DZ11">
        <v>373</v>
      </c>
      <c r="EA11">
        <f t="shared" si="42"/>
        <v>449</v>
      </c>
      <c r="EB11">
        <v>831</v>
      </c>
      <c r="EC11">
        <v>309</v>
      </c>
      <c r="ED11">
        <f t="shared" si="43"/>
        <v>522</v>
      </c>
      <c r="EE11">
        <v>626</v>
      </c>
      <c r="EF11">
        <v>413</v>
      </c>
      <c r="EG11">
        <f t="shared" si="44"/>
        <v>213</v>
      </c>
      <c r="EH11">
        <v>635</v>
      </c>
      <c r="EI11">
        <v>342</v>
      </c>
      <c r="EJ11">
        <f t="shared" si="45"/>
        <v>293</v>
      </c>
      <c r="EK11">
        <v>797</v>
      </c>
      <c r="EL11">
        <v>277</v>
      </c>
      <c r="EM11">
        <f t="shared" si="46"/>
        <v>520</v>
      </c>
      <c r="EN11">
        <v>891</v>
      </c>
      <c r="EO11">
        <v>195</v>
      </c>
      <c r="EP11">
        <f t="shared" si="47"/>
        <v>696</v>
      </c>
      <c r="EQ11">
        <v>610</v>
      </c>
      <c r="ER11">
        <v>193</v>
      </c>
      <c r="ES11">
        <f t="shared" si="48"/>
        <v>417</v>
      </c>
      <c r="ET11">
        <v>580</v>
      </c>
      <c r="EU11">
        <v>193</v>
      </c>
      <c r="EV11">
        <f t="shared" si="49"/>
        <v>387</v>
      </c>
      <c r="EW11">
        <v>751</v>
      </c>
      <c r="EX11">
        <v>332</v>
      </c>
      <c r="EY11">
        <f t="shared" si="50"/>
        <v>419</v>
      </c>
      <c r="EZ11">
        <v>836</v>
      </c>
      <c r="FA11">
        <v>251</v>
      </c>
      <c r="FB11">
        <f t="shared" si="51"/>
        <v>585</v>
      </c>
      <c r="FC11">
        <v>582</v>
      </c>
      <c r="FD11">
        <v>285</v>
      </c>
      <c r="FE11">
        <f t="shared" si="52"/>
        <v>297</v>
      </c>
      <c r="FF11">
        <v>542</v>
      </c>
      <c r="FG11">
        <v>299</v>
      </c>
      <c r="FH11">
        <f t="shared" si="53"/>
        <v>243</v>
      </c>
      <c r="FI11">
        <v>621</v>
      </c>
      <c r="FJ11">
        <v>161</v>
      </c>
      <c r="FK11">
        <f t="shared" si="54"/>
        <v>460</v>
      </c>
      <c r="FL11">
        <v>658</v>
      </c>
      <c r="FM11">
        <v>185</v>
      </c>
      <c r="FN11">
        <f t="shared" si="55"/>
        <v>473</v>
      </c>
      <c r="FO11">
        <v>563</v>
      </c>
      <c r="FP11">
        <v>220</v>
      </c>
      <c r="FQ11">
        <f t="shared" si="56"/>
        <v>343</v>
      </c>
      <c r="FR11">
        <v>523</v>
      </c>
      <c r="FS11">
        <v>252</v>
      </c>
      <c r="FT11">
        <f t="shared" si="57"/>
        <v>271</v>
      </c>
      <c r="FU11">
        <v>528</v>
      </c>
      <c r="FV11">
        <v>111</v>
      </c>
      <c r="FW11">
        <f t="shared" si="58"/>
        <v>417</v>
      </c>
      <c r="FX11">
        <v>756</v>
      </c>
      <c r="FY11">
        <v>110</v>
      </c>
      <c r="FZ11">
        <f t="shared" si="59"/>
        <v>646</v>
      </c>
      <c r="GA11">
        <v>491</v>
      </c>
      <c r="GB11">
        <v>129</v>
      </c>
      <c r="GC11">
        <f t="shared" si="60"/>
        <v>362</v>
      </c>
      <c r="GD11">
        <v>447</v>
      </c>
      <c r="GE11">
        <v>147</v>
      </c>
      <c r="GF11">
        <f t="shared" si="61"/>
        <v>300</v>
      </c>
      <c r="GG11">
        <v>430</v>
      </c>
      <c r="GH11">
        <v>78</v>
      </c>
      <c r="GI11">
        <f t="shared" si="62"/>
        <v>352</v>
      </c>
      <c r="GJ11">
        <v>693</v>
      </c>
      <c r="GK11">
        <v>83</v>
      </c>
      <c r="GL11">
        <f t="shared" si="63"/>
        <v>610</v>
      </c>
      <c r="GM11">
        <v>505</v>
      </c>
      <c r="GN11">
        <v>105</v>
      </c>
      <c r="GO11">
        <f t="shared" si="64"/>
        <v>400</v>
      </c>
      <c r="GP11">
        <v>470</v>
      </c>
      <c r="GQ11">
        <v>119</v>
      </c>
      <c r="GR11">
        <f t="shared" si="65"/>
        <v>351</v>
      </c>
      <c r="GS11">
        <v>458</v>
      </c>
      <c r="GT11">
        <v>111</v>
      </c>
      <c r="GU11">
        <f t="shared" si="66"/>
        <v>347</v>
      </c>
      <c r="GV11">
        <v>693</v>
      </c>
      <c r="GW11">
        <v>76</v>
      </c>
      <c r="GX11">
        <f t="shared" si="67"/>
        <v>617</v>
      </c>
      <c r="GY11">
        <v>430</v>
      </c>
      <c r="GZ11">
        <v>113</v>
      </c>
      <c r="HA11">
        <f t="shared" si="68"/>
        <v>317</v>
      </c>
      <c r="HB11">
        <v>396</v>
      </c>
      <c r="HC11">
        <v>165</v>
      </c>
      <c r="HD11">
        <f t="shared" si="69"/>
        <v>231</v>
      </c>
      <c r="HE11">
        <v>342</v>
      </c>
      <c r="HF11">
        <v>85</v>
      </c>
      <c r="HG11">
        <f t="shared" si="70"/>
        <v>257</v>
      </c>
      <c r="HH11">
        <v>331</v>
      </c>
      <c r="HI11">
        <v>86</v>
      </c>
      <c r="HJ11">
        <f t="shared" si="71"/>
        <v>245</v>
      </c>
      <c r="HK11">
        <v>359</v>
      </c>
      <c r="HL11">
        <v>98</v>
      </c>
      <c r="HM11">
        <f t="shared" si="72"/>
        <v>261</v>
      </c>
      <c r="HN11">
        <v>424</v>
      </c>
      <c r="HO11">
        <v>123</v>
      </c>
      <c r="HP11">
        <f t="shared" si="73"/>
        <v>301</v>
      </c>
    </row>
    <row r="12" spans="1:224" ht="12.75">
      <c r="A12" t="s">
        <v>12</v>
      </c>
      <c r="C12">
        <v>3041</v>
      </c>
      <c r="D12">
        <v>3744</v>
      </c>
      <c r="E12">
        <f t="shared" si="1"/>
        <v>-703</v>
      </c>
      <c r="F12">
        <v>2530</v>
      </c>
      <c r="G12">
        <v>3328</v>
      </c>
      <c r="H12">
        <f t="shared" si="2"/>
        <v>-798</v>
      </c>
      <c r="I12">
        <v>2932</v>
      </c>
      <c r="J12">
        <v>3510</v>
      </c>
      <c r="K12">
        <f t="shared" si="3"/>
        <v>-578</v>
      </c>
      <c r="L12">
        <v>2663</v>
      </c>
      <c r="M12">
        <v>2956</v>
      </c>
      <c r="N12">
        <f t="shared" si="4"/>
        <v>-293</v>
      </c>
      <c r="O12">
        <v>2003</v>
      </c>
      <c r="P12">
        <v>2652</v>
      </c>
      <c r="Q12">
        <f t="shared" si="5"/>
        <v>-649</v>
      </c>
      <c r="R12">
        <v>1905</v>
      </c>
      <c r="S12">
        <v>2492</v>
      </c>
      <c r="T12">
        <f t="shared" si="6"/>
        <v>-587</v>
      </c>
      <c r="U12">
        <v>2221</v>
      </c>
      <c r="V12">
        <v>2409</v>
      </c>
      <c r="W12">
        <f t="shared" si="7"/>
        <v>-188</v>
      </c>
      <c r="X12">
        <v>2104</v>
      </c>
      <c r="Y12">
        <v>2102</v>
      </c>
      <c r="Z12">
        <f t="shared" si="8"/>
        <v>2</v>
      </c>
      <c r="AA12" s="30">
        <v>2091</v>
      </c>
      <c r="AB12" s="30">
        <v>2559</v>
      </c>
      <c r="AC12" s="30">
        <f t="shared" si="9"/>
        <v>-468</v>
      </c>
      <c r="AD12" s="19">
        <v>1734</v>
      </c>
      <c r="AE12" s="19">
        <v>2048</v>
      </c>
      <c r="AF12" s="19">
        <f t="shared" si="0"/>
        <v>-314</v>
      </c>
      <c r="AG12">
        <v>1801</v>
      </c>
      <c r="AH12">
        <v>2244</v>
      </c>
      <c r="AI12">
        <f t="shared" si="10"/>
        <v>-443</v>
      </c>
      <c r="AJ12">
        <v>1613</v>
      </c>
      <c r="AK12">
        <v>2018</v>
      </c>
      <c r="AL12">
        <f t="shared" si="11"/>
        <v>-405</v>
      </c>
      <c r="AM12">
        <v>1398</v>
      </c>
      <c r="AN12">
        <v>1684</v>
      </c>
      <c r="AO12">
        <f t="shared" si="12"/>
        <v>-286</v>
      </c>
      <c r="AP12">
        <v>1469</v>
      </c>
      <c r="AQ12">
        <v>1638</v>
      </c>
      <c r="AR12">
        <f t="shared" si="13"/>
        <v>-169</v>
      </c>
      <c r="AS12">
        <v>1210</v>
      </c>
      <c r="AT12">
        <v>1320</v>
      </c>
      <c r="AU12">
        <f t="shared" si="14"/>
        <v>-110</v>
      </c>
      <c r="AV12">
        <v>1224</v>
      </c>
      <c r="AW12">
        <v>1198</v>
      </c>
      <c r="AX12">
        <f t="shared" si="15"/>
        <v>26</v>
      </c>
      <c r="AY12">
        <v>1046</v>
      </c>
      <c r="AZ12">
        <v>1067</v>
      </c>
      <c r="BA12">
        <f t="shared" si="16"/>
        <v>-21</v>
      </c>
      <c r="BB12">
        <v>1203</v>
      </c>
      <c r="BC12">
        <v>954</v>
      </c>
      <c r="BD12">
        <f t="shared" si="17"/>
        <v>249</v>
      </c>
      <c r="BE12">
        <v>900</v>
      </c>
      <c r="BF12">
        <v>622</v>
      </c>
      <c r="BG12">
        <f t="shared" si="18"/>
        <v>278</v>
      </c>
      <c r="BH12">
        <v>829</v>
      </c>
      <c r="BI12">
        <v>619</v>
      </c>
      <c r="BJ12">
        <f t="shared" si="19"/>
        <v>210</v>
      </c>
      <c r="BK12" s="5">
        <v>797</v>
      </c>
      <c r="BL12" s="5">
        <v>538</v>
      </c>
      <c r="BM12">
        <f t="shared" si="20"/>
        <v>259</v>
      </c>
      <c r="BN12" s="5">
        <v>681</v>
      </c>
      <c r="BO12" s="5">
        <v>549</v>
      </c>
      <c r="BP12">
        <f t="shared" si="21"/>
        <v>132</v>
      </c>
      <c r="BQ12">
        <v>590</v>
      </c>
      <c r="BR12">
        <v>546</v>
      </c>
      <c r="BS12">
        <f t="shared" si="22"/>
        <v>44</v>
      </c>
      <c r="BT12">
        <v>576</v>
      </c>
      <c r="BU12">
        <v>651</v>
      </c>
      <c r="BV12">
        <f t="shared" si="23"/>
        <v>-75</v>
      </c>
      <c r="BW12">
        <v>829</v>
      </c>
      <c r="BX12">
        <v>670</v>
      </c>
      <c r="BY12">
        <f t="shared" si="24"/>
        <v>159</v>
      </c>
      <c r="BZ12">
        <v>529</v>
      </c>
      <c r="CA12">
        <v>680</v>
      </c>
      <c r="CB12">
        <f t="shared" si="25"/>
        <v>-151</v>
      </c>
      <c r="CC12">
        <v>597</v>
      </c>
      <c r="CD12">
        <v>518</v>
      </c>
      <c r="CE12">
        <f t="shared" si="26"/>
        <v>79</v>
      </c>
      <c r="CF12">
        <v>503</v>
      </c>
      <c r="CG12">
        <v>584</v>
      </c>
      <c r="CH12">
        <f t="shared" si="27"/>
        <v>-81</v>
      </c>
      <c r="CI12">
        <v>491</v>
      </c>
      <c r="CJ12">
        <v>675</v>
      </c>
      <c r="CK12">
        <f t="shared" si="28"/>
        <v>-184</v>
      </c>
      <c r="CL12">
        <v>378</v>
      </c>
      <c r="CM12">
        <v>605</v>
      </c>
      <c r="CN12">
        <f t="shared" si="29"/>
        <v>-227</v>
      </c>
      <c r="CO12">
        <v>505</v>
      </c>
      <c r="CP12">
        <v>773</v>
      </c>
      <c r="CQ12">
        <f t="shared" si="30"/>
        <v>-268</v>
      </c>
      <c r="CR12">
        <v>509</v>
      </c>
      <c r="CS12">
        <v>750</v>
      </c>
      <c r="CT12">
        <f t="shared" si="31"/>
        <v>-241</v>
      </c>
      <c r="CU12">
        <v>490</v>
      </c>
      <c r="CV12">
        <v>760</v>
      </c>
      <c r="CW12">
        <f t="shared" si="32"/>
        <v>-270</v>
      </c>
      <c r="CX12">
        <v>409</v>
      </c>
      <c r="CY12">
        <v>887</v>
      </c>
      <c r="CZ12">
        <f t="shared" si="33"/>
        <v>-478</v>
      </c>
      <c r="DA12">
        <v>475</v>
      </c>
      <c r="DB12">
        <v>530</v>
      </c>
      <c r="DC12">
        <f t="shared" si="34"/>
        <v>-55</v>
      </c>
      <c r="DD12">
        <v>396</v>
      </c>
      <c r="DE12">
        <v>642</v>
      </c>
      <c r="DF12">
        <f t="shared" si="35"/>
        <v>-246</v>
      </c>
      <c r="DG12">
        <v>475</v>
      </c>
      <c r="DH12">
        <v>716</v>
      </c>
      <c r="DI12">
        <f t="shared" si="36"/>
        <v>-241</v>
      </c>
      <c r="DJ12">
        <v>361</v>
      </c>
      <c r="DK12">
        <v>522</v>
      </c>
      <c r="DL12">
        <f t="shared" si="37"/>
        <v>-161</v>
      </c>
      <c r="DM12">
        <v>612</v>
      </c>
      <c r="DN12">
        <v>604</v>
      </c>
      <c r="DO12">
        <f t="shared" si="38"/>
        <v>8</v>
      </c>
      <c r="DP12">
        <v>369</v>
      </c>
      <c r="DQ12">
        <v>723</v>
      </c>
      <c r="DR12">
        <f t="shared" si="39"/>
        <v>-354</v>
      </c>
      <c r="DS12">
        <v>497</v>
      </c>
      <c r="DT12">
        <v>612</v>
      </c>
      <c r="DU12">
        <f t="shared" si="40"/>
        <v>-115</v>
      </c>
      <c r="DV12">
        <v>447</v>
      </c>
      <c r="DW12">
        <v>741</v>
      </c>
      <c r="DX12">
        <f t="shared" si="41"/>
        <v>-294</v>
      </c>
      <c r="DY12">
        <v>459</v>
      </c>
      <c r="DZ12">
        <v>596</v>
      </c>
      <c r="EA12">
        <f t="shared" si="42"/>
        <v>-137</v>
      </c>
      <c r="EB12">
        <v>355</v>
      </c>
      <c r="EC12">
        <v>554</v>
      </c>
      <c r="ED12">
        <f t="shared" si="43"/>
        <v>-199</v>
      </c>
      <c r="EE12">
        <v>519</v>
      </c>
      <c r="EF12">
        <v>676</v>
      </c>
      <c r="EG12">
        <f t="shared" si="44"/>
        <v>-157</v>
      </c>
      <c r="EH12">
        <v>503</v>
      </c>
      <c r="EI12">
        <v>696</v>
      </c>
      <c r="EJ12">
        <f t="shared" si="45"/>
        <v>-193</v>
      </c>
      <c r="EK12">
        <v>565</v>
      </c>
      <c r="EL12">
        <v>636</v>
      </c>
      <c r="EM12">
        <f t="shared" si="46"/>
        <v>-71</v>
      </c>
      <c r="EN12">
        <v>472</v>
      </c>
      <c r="EO12">
        <v>594</v>
      </c>
      <c r="EP12">
        <f t="shared" si="47"/>
        <v>-122</v>
      </c>
      <c r="EQ12">
        <v>492</v>
      </c>
      <c r="ER12">
        <v>508</v>
      </c>
      <c r="ES12">
        <f t="shared" si="48"/>
        <v>-16</v>
      </c>
      <c r="ET12">
        <v>424</v>
      </c>
      <c r="EU12">
        <v>656</v>
      </c>
      <c r="EV12">
        <f t="shared" si="49"/>
        <v>-232</v>
      </c>
      <c r="EW12">
        <v>600</v>
      </c>
      <c r="EX12">
        <v>558</v>
      </c>
      <c r="EY12">
        <f t="shared" si="50"/>
        <v>42</v>
      </c>
      <c r="EZ12">
        <v>498</v>
      </c>
      <c r="FA12">
        <v>604</v>
      </c>
      <c r="FB12">
        <f t="shared" si="51"/>
        <v>-106</v>
      </c>
      <c r="FC12">
        <v>497</v>
      </c>
      <c r="FD12">
        <v>521</v>
      </c>
      <c r="FE12">
        <f t="shared" si="52"/>
        <v>-24</v>
      </c>
      <c r="FF12">
        <v>415</v>
      </c>
      <c r="FG12">
        <v>486</v>
      </c>
      <c r="FH12">
        <f t="shared" si="53"/>
        <v>-71</v>
      </c>
      <c r="FI12">
        <v>481</v>
      </c>
      <c r="FJ12">
        <v>490</v>
      </c>
      <c r="FK12">
        <f t="shared" si="54"/>
        <v>-9</v>
      </c>
      <c r="FL12">
        <v>485</v>
      </c>
      <c r="FM12">
        <v>455</v>
      </c>
      <c r="FN12">
        <f t="shared" si="55"/>
        <v>30</v>
      </c>
      <c r="FO12">
        <v>392</v>
      </c>
      <c r="FP12">
        <v>478</v>
      </c>
      <c r="FQ12">
        <f t="shared" si="56"/>
        <v>-86</v>
      </c>
      <c r="FR12">
        <v>338</v>
      </c>
      <c r="FS12">
        <v>440</v>
      </c>
      <c r="FT12">
        <f t="shared" si="57"/>
        <v>-102</v>
      </c>
      <c r="FU12">
        <v>498</v>
      </c>
      <c r="FV12">
        <v>423</v>
      </c>
      <c r="FW12">
        <f t="shared" si="58"/>
        <v>75</v>
      </c>
      <c r="FX12">
        <v>350</v>
      </c>
      <c r="FY12">
        <v>468</v>
      </c>
      <c r="FZ12">
        <f t="shared" si="59"/>
        <v>-118</v>
      </c>
      <c r="GA12">
        <v>331</v>
      </c>
      <c r="GB12">
        <v>457</v>
      </c>
      <c r="GC12">
        <f t="shared" si="60"/>
        <v>-126</v>
      </c>
      <c r="GD12">
        <v>254</v>
      </c>
      <c r="GE12">
        <v>417</v>
      </c>
      <c r="GF12">
        <f t="shared" si="61"/>
        <v>-163</v>
      </c>
      <c r="GG12">
        <v>284</v>
      </c>
      <c r="GH12">
        <v>334</v>
      </c>
      <c r="GI12">
        <f t="shared" si="62"/>
        <v>-50</v>
      </c>
      <c r="GJ12">
        <v>221</v>
      </c>
      <c r="GK12">
        <v>341</v>
      </c>
      <c r="GL12">
        <f t="shared" si="63"/>
        <v>-120</v>
      </c>
      <c r="GM12">
        <v>297</v>
      </c>
      <c r="GN12">
        <v>425</v>
      </c>
      <c r="GO12">
        <f t="shared" si="64"/>
        <v>-128</v>
      </c>
      <c r="GP12">
        <v>180</v>
      </c>
      <c r="GQ12">
        <v>385</v>
      </c>
      <c r="GR12">
        <f t="shared" si="65"/>
        <v>-205</v>
      </c>
      <c r="GS12">
        <v>266</v>
      </c>
      <c r="GT12">
        <v>447</v>
      </c>
      <c r="GU12">
        <f t="shared" si="66"/>
        <v>-181</v>
      </c>
      <c r="GV12">
        <v>213</v>
      </c>
      <c r="GW12">
        <v>322</v>
      </c>
      <c r="GX12">
        <f t="shared" si="67"/>
        <v>-109</v>
      </c>
      <c r="GY12">
        <v>243</v>
      </c>
      <c r="GZ12">
        <v>258</v>
      </c>
      <c r="HA12">
        <f t="shared" si="68"/>
        <v>-15</v>
      </c>
      <c r="HB12">
        <v>217</v>
      </c>
      <c r="HC12">
        <v>261</v>
      </c>
      <c r="HD12">
        <f t="shared" si="69"/>
        <v>-44</v>
      </c>
      <c r="HE12">
        <v>319</v>
      </c>
      <c r="HF12">
        <v>308</v>
      </c>
      <c r="HG12">
        <f t="shared" si="70"/>
        <v>11</v>
      </c>
      <c r="HH12">
        <v>213</v>
      </c>
      <c r="HI12">
        <v>271</v>
      </c>
      <c r="HJ12">
        <f t="shared" si="71"/>
        <v>-58</v>
      </c>
      <c r="HK12">
        <v>253</v>
      </c>
      <c r="HL12">
        <v>259</v>
      </c>
      <c r="HM12">
        <f t="shared" si="72"/>
        <v>-6</v>
      </c>
      <c r="HN12">
        <v>198</v>
      </c>
      <c r="HO12">
        <v>255</v>
      </c>
      <c r="HP12">
        <f t="shared" si="73"/>
        <v>-57</v>
      </c>
    </row>
    <row r="13" spans="1:224" ht="12.75">
      <c r="A13" t="s">
        <v>13</v>
      </c>
      <c r="C13">
        <v>370</v>
      </c>
      <c r="D13">
        <v>306</v>
      </c>
      <c r="E13">
        <f t="shared" si="1"/>
        <v>64</v>
      </c>
      <c r="F13">
        <v>350</v>
      </c>
      <c r="G13">
        <v>228</v>
      </c>
      <c r="H13">
        <f t="shared" si="2"/>
        <v>122</v>
      </c>
      <c r="I13">
        <v>443</v>
      </c>
      <c r="J13">
        <v>312</v>
      </c>
      <c r="K13">
        <f t="shared" si="3"/>
        <v>131</v>
      </c>
      <c r="L13">
        <v>446</v>
      </c>
      <c r="M13">
        <v>255</v>
      </c>
      <c r="N13">
        <f t="shared" si="4"/>
        <v>191</v>
      </c>
      <c r="O13">
        <v>327</v>
      </c>
      <c r="P13">
        <v>291</v>
      </c>
      <c r="Q13">
        <f t="shared" si="5"/>
        <v>36</v>
      </c>
      <c r="R13">
        <v>369</v>
      </c>
      <c r="S13">
        <v>184</v>
      </c>
      <c r="T13">
        <f t="shared" si="6"/>
        <v>185</v>
      </c>
      <c r="U13">
        <v>356</v>
      </c>
      <c r="V13">
        <v>162</v>
      </c>
      <c r="W13">
        <f t="shared" si="7"/>
        <v>194</v>
      </c>
      <c r="X13">
        <v>293</v>
      </c>
      <c r="Y13">
        <v>201</v>
      </c>
      <c r="Z13">
        <f t="shared" si="8"/>
        <v>92</v>
      </c>
      <c r="AA13" s="30">
        <v>341</v>
      </c>
      <c r="AB13" s="30">
        <v>284</v>
      </c>
      <c r="AC13" s="30">
        <f t="shared" si="9"/>
        <v>57</v>
      </c>
      <c r="AD13" s="19">
        <v>239</v>
      </c>
      <c r="AE13" s="19">
        <v>128</v>
      </c>
      <c r="AF13" s="19">
        <f t="shared" si="0"/>
        <v>111</v>
      </c>
      <c r="AG13">
        <v>275</v>
      </c>
      <c r="AH13">
        <v>350</v>
      </c>
      <c r="AI13">
        <f t="shared" si="10"/>
        <v>-75</v>
      </c>
      <c r="AJ13">
        <v>211</v>
      </c>
      <c r="AK13">
        <v>337</v>
      </c>
      <c r="AL13">
        <f t="shared" si="11"/>
        <v>-126</v>
      </c>
      <c r="AM13">
        <v>358</v>
      </c>
      <c r="AN13">
        <v>118</v>
      </c>
      <c r="AO13">
        <f t="shared" si="12"/>
        <v>240</v>
      </c>
      <c r="AP13">
        <v>199</v>
      </c>
      <c r="AQ13">
        <v>193</v>
      </c>
      <c r="AR13">
        <f t="shared" si="13"/>
        <v>6</v>
      </c>
      <c r="AS13">
        <v>151</v>
      </c>
      <c r="AT13">
        <v>90</v>
      </c>
      <c r="AU13">
        <f t="shared" si="14"/>
        <v>61</v>
      </c>
      <c r="AV13">
        <v>274</v>
      </c>
      <c r="AW13">
        <v>197</v>
      </c>
      <c r="AX13">
        <f t="shared" si="15"/>
        <v>77</v>
      </c>
      <c r="AY13">
        <v>185</v>
      </c>
      <c r="AZ13">
        <v>135</v>
      </c>
      <c r="BA13">
        <f t="shared" si="16"/>
        <v>50</v>
      </c>
      <c r="BB13">
        <v>260</v>
      </c>
      <c r="BC13">
        <v>300</v>
      </c>
      <c r="BD13">
        <f t="shared" si="17"/>
        <v>-40</v>
      </c>
      <c r="BE13">
        <v>123</v>
      </c>
      <c r="BF13">
        <v>72</v>
      </c>
      <c r="BG13">
        <f t="shared" si="18"/>
        <v>51</v>
      </c>
      <c r="BH13">
        <v>104</v>
      </c>
      <c r="BI13">
        <v>74</v>
      </c>
      <c r="BJ13">
        <f t="shared" si="19"/>
        <v>30</v>
      </c>
      <c r="BK13" s="5">
        <v>104</v>
      </c>
      <c r="BL13" s="5">
        <v>116</v>
      </c>
      <c r="BM13">
        <f t="shared" si="20"/>
        <v>-12</v>
      </c>
      <c r="BN13" s="5">
        <v>88</v>
      </c>
      <c r="BO13" s="5">
        <v>101</v>
      </c>
      <c r="BP13">
        <f t="shared" si="21"/>
        <v>-13</v>
      </c>
      <c r="BQ13">
        <v>99</v>
      </c>
      <c r="BR13">
        <v>91</v>
      </c>
      <c r="BS13">
        <f t="shared" si="22"/>
        <v>8</v>
      </c>
      <c r="BT13">
        <v>83</v>
      </c>
      <c r="BU13">
        <v>109</v>
      </c>
      <c r="BV13">
        <f t="shared" si="23"/>
        <v>-26</v>
      </c>
      <c r="BW13">
        <v>118</v>
      </c>
      <c r="BX13">
        <v>83</v>
      </c>
      <c r="BY13">
        <f t="shared" si="24"/>
        <v>35</v>
      </c>
      <c r="BZ13">
        <v>68</v>
      </c>
      <c r="CA13">
        <v>31</v>
      </c>
      <c r="CB13">
        <f t="shared" si="25"/>
        <v>37</v>
      </c>
      <c r="CC13">
        <v>71</v>
      </c>
      <c r="CD13">
        <v>44</v>
      </c>
      <c r="CE13">
        <f t="shared" si="26"/>
        <v>27</v>
      </c>
      <c r="CF13">
        <v>67</v>
      </c>
      <c r="CG13">
        <v>100</v>
      </c>
      <c r="CH13">
        <f t="shared" si="27"/>
        <v>-33</v>
      </c>
      <c r="CI13">
        <v>68</v>
      </c>
      <c r="CJ13">
        <v>73</v>
      </c>
      <c r="CK13">
        <f t="shared" si="28"/>
        <v>-5</v>
      </c>
      <c r="CL13">
        <v>61</v>
      </c>
      <c r="CM13">
        <v>37</v>
      </c>
      <c r="CN13">
        <f t="shared" si="29"/>
        <v>24</v>
      </c>
      <c r="CO13">
        <v>65</v>
      </c>
      <c r="CP13">
        <v>39</v>
      </c>
      <c r="CQ13">
        <f t="shared" si="30"/>
        <v>26</v>
      </c>
      <c r="CR13">
        <v>68</v>
      </c>
      <c r="CS13">
        <v>29</v>
      </c>
      <c r="CT13">
        <f t="shared" si="31"/>
        <v>39</v>
      </c>
      <c r="CU13">
        <v>62</v>
      </c>
      <c r="CV13">
        <v>25</v>
      </c>
      <c r="CW13">
        <f t="shared" si="32"/>
        <v>37</v>
      </c>
      <c r="CX13">
        <v>62</v>
      </c>
      <c r="CY13">
        <v>29</v>
      </c>
      <c r="CZ13">
        <f t="shared" si="33"/>
        <v>33</v>
      </c>
      <c r="DA13">
        <v>56</v>
      </c>
      <c r="DB13">
        <v>36</v>
      </c>
      <c r="DC13">
        <f t="shared" si="34"/>
        <v>20</v>
      </c>
      <c r="DD13">
        <v>65</v>
      </c>
      <c r="DE13">
        <v>41</v>
      </c>
      <c r="DF13">
        <f t="shared" si="35"/>
        <v>24</v>
      </c>
      <c r="DG13">
        <v>62</v>
      </c>
      <c r="DH13">
        <v>18</v>
      </c>
      <c r="DI13">
        <f t="shared" si="36"/>
        <v>44</v>
      </c>
      <c r="DJ13">
        <v>48</v>
      </c>
      <c r="DK13">
        <v>27</v>
      </c>
      <c r="DL13">
        <f t="shared" si="37"/>
        <v>21</v>
      </c>
      <c r="DM13">
        <v>62</v>
      </c>
      <c r="DN13">
        <v>30</v>
      </c>
      <c r="DO13">
        <f t="shared" si="38"/>
        <v>32</v>
      </c>
      <c r="DP13">
        <v>50</v>
      </c>
      <c r="DQ13">
        <v>20</v>
      </c>
      <c r="DR13">
        <f t="shared" si="39"/>
        <v>30</v>
      </c>
      <c r="DS13">
        <v>54</v>
      </c>
      <c r="DT13">
        <v>35</v>
      </c>
      <c r="DU13">
        <f t="shared" si="40"/>
        <v>19</v>
      </c>
      <c r="DV13">
        <v>58</v>
      </c>
      <c r="DW13">
        <v>27</v>
      </c>
      <c r="DX13">
        <f t="shared" si="41"/>
        <v>31</v>
      </c>
      <c r="DY13">
        <v>68</v>
      </c>
      <c r="DZ13">
        <v>55</v>
      </c>
      <c r="EA13">
        <f t="shared" si="42"/>
        <v>13</v>
      </c>
      <c r="EB13">
        <v>46</v>
      </c>
      <c r="EC13">
        <v>39</v>
      </c>
      <c r="ED13">
        <f t="shared" si="43"/>
        <v>7</v>
      </c>
      <c r="EE13">
        <v>67</v>
      </c>
      <c r="EF13">
        <v>59</v>
      </c>
      <c r="EG13">
        <f t="shared" si="44"/>
        <v>8</v>
      </c>
      <c r="EH13">
        <v>59</v>
      </c>
      <c r="EI13">
        <v>30</v>
      </c>
      <c r="EJ13">
        <f t="shared" si="45"/>
        <v>29</v>
      </c>
      <c r="EK13">
        <v>57</v>
      </c>
      <c r="EL13">
        <v>51</v>
      </c>
      <c r="EM13">
        <f t="shared" si="46"/>
        <v>6</v>
      </c>
      <c r="EN13">
        <v>48</v>
      </c>
      <c r="EO13">
        <v>33</v>
      </c>
      <c r="EP13">
        <f t="shared" si="47"/>
        <v>15</v>
      </c>
      <c r="EQ13">
        <v>49</v>
      </c>
      <c r="ER13">
        <v>33</v>
      </c>
      <c r="ES13">
        <f t="shared" si="48"/>
        <v>16</v>
      </c>
      <c r="ET13">
        <v>63</v>
      </c>
      <c r="EU13">
        <v>36</v>
      </c>
      <c r="EV13">
        <f t="shared" si="49"/>
        <v>27</v>
      </c>
      <c r="EW13">
        <v>50</v>
      </c>
      <c r="EX13">
        <v>26</v>
      </c>
      <c r="EY13">
        <f t="shared" si="50"/>
        <v>24</v>
      </c>
      <c r="EZ13">
        <v>45</v>
      </c>
      <c r="FA13">
        <v>50</v>
      </c>
      <c r="FB13">
        <f t="shared" si="51"/>
        <v>-5</v>
      </c>
      <c r="FC13">
        <v>43</v>
      </c>
      <c r="FD13">
        <v>32</v>
      </c>
      <c r="FE13">
        <f t="shared" si="52"/>
        <v>11</v>
      </c>
      <c r="FF13">
        <v>40</v>
      </c>
      <c r="FG13">
        <v>34</v>
      </c>
      <c r="FH13">
        <f t="shared" si="53"/>
        <v>6</v>
      </c>
      <c r="FI13">
        <v>42</v>
      </c>
      <c r="FJ13">
        <v>42</v>
      </c>
      <c r="FK13">
        <f t="shared" si="54"/>
        <v>0</v>
      </c>
      <c r="FL13">
        <v>42</v>
      </c>
      <c r="FM13">
        <v>46</v>
      </c>
      <c r="FN13">
        <f t="shared" si="55"/>
        <v>-4</v>
      </c>
      <c r="FO13">
        <v>34</v>
      </c>
      <c r="FP13">
        <v>52</v>
      </c>
      <c r="FQ13">
        <f t="shared" si="56"/>
        <v>-18</v>
      </c>
      <c r="FR13">
        <v>34</v>
      </c>
      <c r="FS13">
        <v>41</v>
      </c>
      <c r="FT13">
        <f t="shared" si="57"/>
        <v>-7</v>
      </c>
      <c r="FU13">
        <v>36</v>
      </c>
      <c r="FV13">
        <v>46</v>
      </c>
      <c r="FW13">
        <f t="shared" si="58"/>
        <v>-10</v>
      </c>
      <c r="FX13">
        <v>30</v>
      </c>
      <c r="FY13">
        <v>57</v>
      </c>
      <c r="FZ13">
        <f t="shared" si="59"/>
        <v>-27</v>
      </c>
      <c r="GA13">
        <v>28</v>
      </c>
      <c r="GB13">
        <v>29</v>
      </c>
      <c r="GC13">
        <f t="shared" si="60"/>
        <v>-1</v>
      </c>
      <c r="GD13">
        <v>30</v>
      </c>
      <c r="GE13">
        <v>64</v>
      </c>
      <c r="GF13">
        <f t="shared" si="61"/>
        <v>-34</v>
      </c>
      <c r="GG13">
        <v>49</v>
      </c>
      <c r="GH13">
        <v>34</v>
      </c>
      <c r="GI13">
        <f t="shared" si="62"/>
        <v>15</v>
      </c>
      <c r="GJ13">
        <v>37</v>
      </c>
      <c r="GK13">
        <v>36</v>
      </c>
      <c r="GL13">
        <f t="shared" si="63"/>
        <v>1</v>
      </c>
      <c r="GM13">
        <v>37</v>
      </c>
      <c r="GN13">
        <v>32</v>
      </c>
      <c r="GO13">
        <f t="shared" si="64"/>
        <v>5</v>
      </c>
      <c r="GP13">
        <v>35</v>
      </c>
      <c r="GQ13">
        <v>44</v>
      </c>
      <c r="GR13">
        <f t="shared" si="65"/>
        <v>-9</v>
      </c>
      <c r="GS13">
        <v>30</v>
      </c>
      <c r="GT13">
        <v>26</v>
      </c>
      <c r="GU13">
        <f t="shared" si="66"/>
        <v>4</v>
      </c>
      <c r="GV13">
        <v>26</v>
      </c>
      <c r="GW13">
        <v>44</v>
      </c>
      <c r="GX13">
        <f t="shared" si="67"/>
        <v>-18</v>
      </c>
      <c r="GY13">
        <v>25</v>
      </c>
      <c r="GZ13">
        <v>21</v>
      </c>
      <c r="HA13">
        <f t="shared" si="68"/>
        <v>4</v>
      </c>
      <c r="HB13">
        <v>27</v>
      </c>
      <c r="HC13">
        <v>35</v>
      </c>
      <c r="HD13">
        <f t="shared" si="69"/>
        <v>-8</v>
      </c>
      <c r="HE13">
        <v>30</v>
      </c>
      <c r="HF13">
        <v>16</v>
      </c>
      <c r="HG13">
        <f t="shared" si="70"/>
        <v>14</v>
      </c>
      <c r="HH13">
        <v>29</v>
      </c>
      <c r="HI13">
        <v>30</v>
      </c>
      <c r="HJ13">
        <f t="shared" si="71"/>
        <v>-1</v>
      </c>
      <c r="HK13">
        <v>25</v>
      </c>
      <c r="HL13">
        <v>26</v>
      </c>
      <c r="HM13">
        <f t="shared" si="72"/>
        <v>-1</v>
      </c>
      <c r="HN13">
        <v>27</v>
      </c>
      <c r="HO13">
        <v>16</v>
      </c>
      <c r="HP13">
        <f t="shared" si="73"/>
        <v>11</v>
      </c>
    </row>
    <row r="14" spans="1:224" ht="12.75">
      <c r="A14" t="s">
        <v>14</v>
      </c>
      <c r="C14">
        <v>81</v>
      </c>
      <c r="D14">
        <v>95</v>
      </c>
      <c r="E14">
        <f t="shared" si="1"/>
        <v>-14</v>
      </c>
      <c r="F14">
        <v>130</v>
      </c>
      <c r="G14">
        <v>110</v>
      </c>
      <c r="H14">
        <f t="shared" si="2"/>
        <v>20</v>
      </c>
      <c r="I14">
        <v>74</v>
      </c>
      <c r="J14">
        <v>63</v>
      </c>
      <c r="K14">
        <f t="shared" si="3"/>
        <v>11</v>
      </c>
      <c r="L14">
        <v>90</v>
      </c>
      <c r="M14">
        <v>74</v>
      </c>
      <c r="N14">
        <f t="shared" si="4"/>
        <v>16</v>
      </c>
      <c r="O14">
        <v>71</v>
      </c>
      <c r="P14">
        <v>133</v>
      </c>
      <c r="Q14">
        <f t="shared" si="5"/>
        <v>-62</v>
      </c>
      <c r="R14">
        <v>96</v>
      </c>
      <c r="S14">
        <v>112</v>
      </c>
      <c r="T14">
        <f t="shared" si="6"/>
        <v>-16</v>
      </c>
      <c r="U14">
        <v>62</v>
      </c>
      <c r="V14">
        <v>109</v>
      </c>
      <c r="W14">
        <f t="shared" si="7"/>
        <v>-47</v>
      </c>
      <c r="X14">
        <v>87</v>
      </c>
      <c r="Y14">
        <v>97</v>
      </c>
      <c r="Z14">
        <f t="shared" si="8"/>
        <v>-10</v>
      </c>
      <c r="AA14" s="30">
        <v>68</v>
      </c>
      <c r="AB14" s="30">
        <v>128</v>
      </c>
      <c r="AC14" s="30">
        <f t="shared" si="9"/>
        <v>-60</v>
      </c>
      <c r="AD14" s="19">
        <v>57</v>
      </c>
      <c r="AE14" s="19">
        <v>81</v>
      </c>
      <c r="AF14" s="19">
        <f t="shared" si="0"/>
        <v>-24</v>
      </c>
      <c r="AG14">
        <v>86</v>
      </c>
      <c r="AH14">
        <v>176</v>
      </c>
      <c r="AI14">
        <f t="shared" si="10"/>
        <v>-90</v>
      </c>
      <c r="AJ14">
        <v>104</v>
      </c>
      <c r="AK14">
        <v>122</v>
      </c>
      <c r="AL14">
        <f t="shared" si="11"/>
        <v>-18</v>
      </c>
      <c r="AM14">
        <v>53</v>
      </c>
      <c r="AN14">
        <v>116</v>
      </c>
      <c r="AO14">
        <f t="shared" si="12"/>
        <v>-63</v>
      </c>
      <c r="AP14">
        <v>62</v>
      </c>
      <c r="AQ14">
        <v>79</v>
      </c>
      <c r="AR14">
        <f t="shared" si="13"/>
        <v>-17</v>
      </c>
      <c r="AS14">
        <v>100</v>
      </c>
      <c r="AT14">
        <v>114</v>
      </c>
      <c r="AU14">
        <f t="shared" si="14"/>
        <v>-14</v>
      </c>
      <c r="AV14">
        <v>117</v>
      </c>
      <c r="AW14">
        <v>123</v>
      </c>
      <c r="AX14">
        <f t="shared" si="15"/>
        <v>-6</v>
      </c>
      <c r="AY14">
        <v>63</v>
      </c>
      <c r="AZ14">
        <v>83</v>
      </c>
      <c r="BA14">
        <f t="shared" si="16"/>
        <v>-20</v>
      </c>
      <c r="BB14">
        <v>121</v>
      </c>
      <c r="BC14">
        <v>91</v>
      </c>
      <c r="BD14">
        <f t="shared" si="17"/>
        <v>30</v>
      </c>
      <c r="BE14">
        <v>49</v>
      </c>
      <c r="BF14">
        <v>51</v>
      </c>
      <c r="BG14">
        <f t="shared" si="18"/>
        <v>-2</v>
      </c>
      <c r="BH14">
        <v>54</v>
      </c>
      <c r="BI14">
        <v>54</v>
      </c>
      <c r="BJ14">
        <f t="shared" si="19"/>
        <v>0</v>
      </c>
      <c r="BK14" s="5">
        <v>67</v>
      </c>
      <c r="BL14" s="5">
        <v>43</v>
      </c>
      <c r="BM14">
        <f t="shared" si="20"/>
        <v>24</v>
      </c>
      <c r="BN14" s="5">
        <v>70</v>
      </c>
      <c r="BO14" s="5">
        <v>64</v>
      </c>
      <c r="BP14">
        <f t="shared" si="21"/>
        <v>6</v>
      </c>
      <c r="BQ14">
        <v>60</v>
      </c>
      <c r="BR14">
        <v>38</v>
      </c>
      <c r="BS14">
        <f t="shared" si="22"/>
        <v>22</v>
      </c>
      <c r="BT14">
        <v>74</v>
      </c>
      <c r="BU14">
        <v>61</v>
      </c>
      <c r="BV14">
        <f t="shared" si="23"/>
        <v>13</v>
      </c>
      <c r="BW14">
        <v>84</v>
      </c>
      <c r="BX14">
        <v>72</v>
      </c>
      <c r="BY14">
        <f t="shared" si="24"/>
        <v>12</v>
      </c>
      <c r="BZ14">
        <v>89</v>
      </c>
      <c r="CA14">
        <v>57</v>
      </c>
      <c r="CB14">
        <f t="shared" si="25"/>
        <v>32</v>
      </c>
      <c r="CC14">
        <v>117</v>
      </c>
      <c r="CD14">
        <v>61</v>
      </c>
      <c r="CE14">
        <f t="shared" si="26"/>
        <v>56</v>
      </c>
      <c r="CF14">
        <v>94</v>
      </c>
      <c r="CG14">
        <v>63</v>
      </c>
      <c r="CH14">
        <f t="shared" si="27"/>
        <v>31</v>
      </c>
      <c r="CI14">
        <v>106</v>
      </c>
      <c r="CJ14">
        <v>75</v>
      </c>
      <c r="CK14">
        <f t="shared" si="28"/>
        <v>31</v>
      </c>
      <c r="CL14">
        <v>152</v>
      </c>
      <c r="CM14">
        <v>73</v>
      </c>
      <c r="CN14">
        <f t="shared" si="29"/>
        <v>79</v>
      </c>
      <c r="CO14">
        <v>158</v>
      </c>
      <c r="CP14">
        <v>97</v>
      </c>
      <c r="CQ14">
        <f t="shared" si="30"/>
        <v>61</v>
      </c>
      <c r="CR14">
        <v>193</v>
      </c>
      <c r="CS14">
        <v>70</v>
      </c>
      <c r="CT14">
        <f t="shared" si="31"/>
        <v>123</v>
      </c>
      <c r="CU14">
        <v>189</v>
      </c>
      <c r="CV14">
        <v>107</v>
      </c>
      <c r="CW14">
        <f t="shared" si="32"/>
        <v>82</v>
      </c>
      <c r="CX14">
        <v>117</v>
      </c>
      <c r="CY14">
        <v>67</v>
      </c>
      <c r="CZ14">
        <f t="shared" si="33"/>
        <v>50</v>
      </c>
      <c r="DA14">
        <v>161</v>
      </c>
      <c r="DB14">
        <v>69</v>
      </c>
      <c r="DC14">
        <f t="shared" si="34"/>
        <v>92</v>
      </c>
      <c r="DD14">
        <v>162</v>
      </c>
      <c r="DE14">
        <v>61</v>
      </c>
      <c r="DF14">
        <f t="shared" si="35"/>
        <v>101</v>
      </c>
      <c r="DG14">
        <v>105</v>
      </c>
      <c r="DH14">
        <v>69</v>
      </c>
      <c r="DI14">
        <f t="shared" si="36"/>
        <v>36</v>
      </c>
      <c r="DJ14">
        <v>154</v>
      </c>
      <c r="DK14">
        <v>71</v>
      </c>
      <c r="DL14">
        <f t="shared" si="37"/>
        <v>83</v>
      </c>
      <c r="DM14">
        <v>82</v>
      </c>
      <c r="DN14">
        <v>26</v>
      </c>
      <c r="DO14">
        <f t="shared" si="38"/>
        <v>56</v>
      </c>
      <c r="DP14">
        <v>191</v>
      </c>
      <c r="DQ14">
        <v>72</v>
      </c>
      <c r="DR14">
        <f t="shared" si="39"/>
        <v>119</v>
      </c>
      <c r="DS14">
        <v>224</v>
      </c>
      <c r="DT14">
        <v>80</v>
      </c>
      <c r="DU14">
        <f t="shared" si="40"/>
        <v>144</v>
      </c>
      <c r="DV14">
        <v>100</v>
      </c>
      <c r="DW14">
        <v>147</v>
      </c>
      <c r="DX14">
        <f t="shared" si="41"/>
        <v>-47</v>
      </c>
      <c r="DY14">
        <v>109</v>
      </c>
      <c r="DZ14">
        <v>48</v>
      </c>
      <c r="EA14">
        <f t="shared" si="42"/>
        <v>61</v>
      </c>
      <c r="EB14">
        <v>65</v>
      </c>
      <c r="EC14">
        <v>23</v>
      </c>
      <c r="ED14">
        <f t="shared" si="43"/>
        <v>42</v>
      </c>
      <c r="EE14">
        <v>76</v>
      </c>
      <c r="EF14">
        <v>33</v>
      </c>
      <c r="EG14">
        <f t="shared" si="44"/>
        <v>43</v>
      </c>
      <c r="EH14">
        <v>26</v>
      </c>
      <c r="EI14">
        <v>56</v>
      </c>
      <c r="EJ14">
        <f t="shared" si="45"/>
        <v>-30</v>
      </c>
      <c r="EK14">
        <v>18</v>
      </c>
      <c r="EL14">
        <v>54</v>
      </c>
      <c r="EM14">
        <f t="shared" si="46"/>
        <v>-36</v>
      </c>
      <c r="EN14">
        <v>14</v>
      </c>
      <c r="EO14">
        <v>39</v>
      </c>
      <c r="EP14">
        <f t="shared" si="47"/>
        <v>-25</v>
      </c>
      <c r="EQ14">
        <v>15</v>
      </c>
      <c r="ER14">
        <v>42</v>
      </c>
      <c r="ES14">
        <f t="shared" si="48"/>
        <v>-27</v>
      </c>
      <c r="ET14">
        <v>25</v>
      </c>
      <c r="EU14">
        <v>43</v>
      </c>
      <c r="EV14">
        <f t="shared" si="49"/>
        <v>-18</v>
      </c>
      <c r="EW14">
        <v>5</v>
      </c>
      <c r="EX14">
        <v>46</v>
      </c>
      <c r="EY14">
        <f t="shared" si="50"/>
        <v>-41</v>
      </c>
      <c r="EZ14">
        <v>4</v>
      </c>
      <c r="FA14">
        <v>54</v>
      </c>
      <c r="FB14">
        <f t="shared" si="51"/>
        <v>-50</v>
      </c>
      <c r="FC14">
        <v>3</v>
      </c>
      <c r="FD14">
        <v>56</v>
      </c>
      <c r="FE14">
        <f t="shared" si="52"/>
        <v>-53</v>
      </c>
      <c r="FF14">
        <v>1</v>
      </c>
      <c r="FG14">
        <v>62</v>
      </c>
      <c r="FH14">
        <f t="shared" si="53"/>
        <v>-61</v>
      </c>
      <c r="FI14">
        <v>4</v>
      </c>
      <c r="FJ14">
        <v>34</v>
      </c>
      <c r="FK14">
        <f t="shared" si="54"/>
        <v>-30</v>
      </c>
      <c r="FL14">
        <v>2</v>
      </c>
      <c r="FM14">
        <v>36</v>
      </c>
      <c r="FN14">
        <f t="shared" si="55"/>
        <v>-34</v>
      </c>
      <c r="FO14">
        <v>3</v>
      </c>
      <c r="FP14">
        <v>43</v>
      </c>
      <c r="FQ14">
        <f t="shared" si="56"/>
        <v>-40</v>
      </c>
      <c r="FR14">
        <v>1</v>
      </c>
      <c r="FS14">
        <v>52</v>
      </c>
      <c r="FT14">
        <f t="shared" si="57"/>
        <v>-51</v>
      </c>
      <c r="FU14">
        <v>1</v>
      </c>
      <c r="FV14">
        <v>38</v>
      </c>
      <c r="FW14">
        <f t="shared" si="58"/>
        <v>-37</v>
      </c>
      <c r="FX14">
        <v>2</v>
      </c>
      <c r="FY14">
        <v>39</v>
      </c>
      <c r="FZ14">
        <f t="shared" si="59"/>
        <v>-37</v>
      </c>
      <c r="GA14">
        <v>22</v>
      </c>
      <c r="GB14">
        <v>46</v>
      </c>
      <c r="GC14">
        <f t="shared" si="60"/>
        <v>-24</v>
      </c>
      <c r="GD14">
        <v>5</v>
      </c>
      <c r="GE14">
        <v>30</v>
      </c>
      <c r="GF14">
        <f t="shared" si="61"/>
        <v>-25</v>
      </c>
      <c r="GG14">
        <v>41</v>
      </c>
      <c r="GH14">
        <v>22</v>
      </c>
      <c r="GI14">
        <f t="shared" si="62"/>
        <v>19</v>
      </c>
      <c r="GJ14">
        <v>30</v>
      </c>
      <c r="GK14">
        <v>16</v>
      </c>
      <c r="GL14">
        <f t="shared" si="63"/>
        <v>14</v>
      </c>
      <c r="GM14">
        <v>3</v>
      </c>
      <c r="GN14">
        <v>34</v>
      </c>
      <c r="GO14">
        <f t="shared" si="64"/>
        <v>-31</v>
      </c>
      <c r="GP14">
        <v>1</v>
      </c>
      <c r="GQ14">
        <v>28</v>
      </c>
      <c r="GR14">
        <f t="shared" si="65"/>
        <v>-27</v>
      </c>
      <c r="GS14">
        <v>3</v>
      </c>
      <c r="GT14">
        <v>30</v>
      </c>
      <c r="GU14">
        <f t="shared" si="66"/>
        <v>-27</v>
      </c>
      <c r="GV14">
        <v>7</v>
      </c>
      <c r="GW14">
        <v>33</v>
      </c>
      <c r="GX14">
        <f t="shared" si="67"/>
        <v>-26</v>
      </c>
      <c r="GY14">
        <v>3</v>
      </c>
      <c r="GZ14">
        <v>27</v>
      </c>
      <c r="HA14">
        <f t="shared" si="68"/>
        <v>-24</v>
      </c>
      <c r="HB14">
        <v>4</v>
      </c>
      <c r="HC14">
        <v>30</v>
      </c>
      <c r="HD14">
        <f t="shared" si="69"/>
        <v>-26</v>
      </c>
      <c r="HE14">
        <v>7</v>
      </c>
      <c r="HF14">
        <v>62</v>
      </c>
      <c r="HG14">
        <f t="shared" si="70"/>
        <v>-55</v>
      </c>
      <c r="HH14">
        <v>2</v>
      </c>
      <c r="HI14">
        <v>45</v>
      </c>
      <c r="HJ14">
        <f t="shared" si="71"/>
        <v>-43</v>
      </c>
      <c r="HK14">
        <v>5</v>
      </c>
      <c r="HL14">
        <v>35</v>
      </c>
      <c r="HM14">
        <f t="shared" si="72"/>
        <v>-30</v>
      </c>
      <c r="HN14">
        <v>1</v>
      </c>
      <c r="HO14">
        <v>31</v>
      </c>
      <c r="HP14">
        <f t="shared" si="73"/>
        <v>-30</v>
      </c>
    </row>
    <row r="15" spans="1:224" ht="12.75">
      <c r="A15" t="s">
        <v>15</v>
      </c>
      <c r="C15">
        <v>20035</v>
      </c>
      <c r="D15">
        <v>6798</v>
      </c>
      <c r="E15">
        <f t="shared" si="1"/>
        <v>13237</v>
      </c>
      <c r="F15">
        <v>16119</v>
      </c>
      <c r="G15">
        <v>5628</v>
      </c>
      <c r="H15">
        <f t="shared" si="2"/>
        <v>10491</v>
      </c>
      <c r="I15">
        <v>18998</v>
      </c>
      <c r="J15">
        <v>8640</v>
      </c>
      <c r="K15">
        <f t="shared" si="3"/>
        <v>10358</v>
      </c>
      <c r="L15">
        <v>17273</v>
      </c>
      <c r="M15">
        <v>7662</v>
      </c>
      <c r="N15">
        <f t="shared" si="4"/>
        <v>9611</v>
      </c>
      <c r="O15">
        <v>14282</v>
      </c>
      <c r="P15">
        <v>6144</v>
      </c>
      <c r="Q15">
        <f t="shared" si="5"/>
        <v>8138</v>
      </c>
      <c r="R15">
        <v>14366</v>
      </c>
      <c r="S15">
        <v>5426</v>
      </c>
      <c r="T15">
        <f t="shared" si="6"/>
        <v>8940</v>
      </c>
      <c r="U15">
        <v>19600</v>
      </c>
      <c r="V15">
        <v>10739</v>
      </c>
      <c r="W15">
        <f t="shared" si="7"/>
        <v>8861</v>
      </c>
      <c r="X15">
        <v>14252</v>
      </c>
      <c r="Y15">
        <v>8085</v>
      </c>
      <c r="Z15">
        <f t="shared" si="8"/>
        <v>6167</v>
      </c>
      <c r="AA15" s="30">
        <v>15839</v>
      </c>
      <c r="AB15" s="30">
        <v>6571</v>
      </c>
      <c r="AC15" s="30">
        <f t="shared" si="9"/>
        <v>9268</v>
      </c>
      <c r="AD15" s="19">
        <v>13268</v>
      </c>
      <c r="AE15" s="19">
        <v>5296</v>
      </c>
      <c r="AF15" s="19">
        <f t="shared" si="0"/>
        <v>7972</v>
      </c>
      <c r="AG15">
        <v>13879</v>
      </c>
      <c r="AH15">
        <v>7457</v>
      </c>
      <c r="AI15">
        <f t="shared" si="10"/>
        <v>6422</v>
      </c>
      <c r="AJ15">
        <v>11496</v>
      </c>
      <c r="AK15">
        <v>6773</v>
      </c>
      <c r="AL15">
        <f t="shared" si="11"/>
        <v>4723</v>
      </c>
      <c r="AM15">
        <v>9930</v>
      </c>
      <c r="AN15">
        <v>3927</v>
      </c>
      <c r="AO15">
        <f t="shared" si="12"/>
        <v>6003</v>
      </c>
      <c r="AP15">
        <v>9653</v>
      </c>
      <c r="AQ15">
        <v>4279</v>
      </c>
      <c r="AR15">
        <f t="shared" si="13"/>
        <v>5374</v>
      </c>
      <c r="AS15">
        <v>10079</v>
      </c>
      <c r="AT15">
        <v>4591</v>
      </c>
      <c r="AU15">
        <f t="shared" si="14"/>
        <v>5488</v>
      </c>
      <c r="AV15">
        <v>8067</v>
      </c>
      <c r="AW15">
        <v>5462</v>
      </c>
      <c r="AX15">
        <f t="shared" si="15"/>
        <v>2605</v>
      </c>
      <c r="AY15">
        <v>5967</v>
      </c>
      <c r="AZ15">
        <v>3802</v>
      </c>
      <c r="BA15">
        <f t="shared" si="16"/>
        <v>2165</v>
      </c>
      <c r="BB15">
        <v>6516</v>
      </c>
      <c r="BC15">
        <v>3047</v>
      </c>
      <c r="BD15">
        <f t="shared" si="17"/>
        <v>3469</v>
      </c>
      <c r="BE15">
        <v>5997</v>
      </c>
      <c r="BF15">
        <v>3186</v>
      </c>
      <c r="BG15">
        <f t="shared" si="18"/>
        <v>2811</v>
      </c>
      <c r="BH15">
        <v>4117</v>
      </c>
      <c r="BI15">
        <v>1627</v>
      </c>
      <c r="BJ15">
        <f t="shared" si="19"/>
        <v>2490</v>
      </c>
      <c r="BK15" s="5">
        <v>4086</v>
      </c>
      <c r="BL15" s="5">
        <v>3170</v>
      </c>
      <c r="BM15">
        <f t="shared" si="20"/>
        <v>916</v>
      </c>
      <c r="BN15" s="5">
        <v>3765</v>
      </c>
      <c r="BO15" s="5">
        <v>2236</v>
      </c>
      <c r="BP15">
        <f t="shared" si="21"/>
        <v>1529</v>
      </c>
      <c r="BQ15">
        <v>4790</v>
      </c>
      <c r="BR15">
        <v>2981</v>
      </c>
      <c r="BS15">
        <f t="shared" si="22"/>
        <v>1809</v>
      </c>
      <c r="BT15">
        <v>5303</v>
      </c>
      <c r="BU15">
        <v>2639</v>
      </c>
      <c r="BV15">
        <f t="shared" si="23"/>
        <v>2664</v>
      </c>
      <c r="BW15">
        <v>4609</v>
      </c>
      <c r="BX15">
        <v>3056</v>
      </c>
      <c r="BY15">
        <f t="shared" si="24"/>
        <v>1553</v>
      </c>
      <c r="BZ15">
        <v>4033</v>
      </c>
      <c r="CA15">
        <v>2966</v>
      </c>
      <c r="CB15">
        <f t="shared" si="25"/>
        <v>1067</v>
      </c>
      <c r="CC15">
        <v>3567</v>
      </c>
      <c r="CD15">
        <v>2236</v>
      </c>
      <c r="CE15">
        <f t="shared" si="26"/>
        <v>1331</v>
      </c>
      <c r="CF15">
        <v>3675</v>
      </c>
      <c r="CG15">
        <v>2462</v>
      </c>
      <c r="CH15">
        <f t="shared" si="27"/>
        <v>1213</v>
      </c>
      <c r="CI15">
        <v>4232</v>
      </c>
      <c r="CJ15">
        <v>3179</v>
      </c>
      <c r="CK15">
        <f t="shared" si="28"/>
        <v>1053</v>
      </c>
      <c r="CL15">
        <v>3576</v>
      </c>
      <c r="CM15">
        <v>3021</v>
      </c>
      <c r="CN15">
        <f t="shared" si="29"/>
        <v>555</v>
      </c>
      <c r="CO15">
        <v>4157</v>
      </c>
      <c r="CP15">
        <v>3339</v>
      </c>
      <c r="CQ15">
        <f t="shared" si="30"/>
        <v>818</v>
      </c>
      <c r="CR15">
        <v>3884</v>
      </c>
      <c r="CS15">
        <v>3053</v>
      </c>
      <c r="CT15">
        <f t="shared" si="31"/>
        <v>831</v>
      </c>
      <c r="CU15">
        <v>2861</v>
      </c>
      <c r="CV15">
        <v>2317</v>
      </c>
      <c r="CW15">
        <f t="shared" si="32"/>
        <v>544</v>
      </c>
      <c r="CX15">
        <v>1973</v>
      </c>
      <c r="CY15">
        <v>1176</v>
      </c>
      <c r="CZ15">
        <f t="shared" si="33"/>
        <v>797</v>
      </c>
      <c r="DA15">
        <v>3504</v>
      </c>
      <c r="DB15">
        <v>1753</v>
      </c>
      <c r="DC15">
        <f t="shared" si="34"/>
        <v>1751</v>
      </c>
      <c r="DD15">
        <v>2567</v>
      </c>
      <c r="DE15">
        <v>1562</v>
      </c>
      <c r="DF15">
        <f t="shared" si="35"/>
        <v>1005</v>
      </c>
      <c r="DG15">
        <v>2122</v>
      </c>
      <c r="DH15">
        <v>1783</v>
      </c>
      <c r="DI15">
        <f t="shared" si="36"/>
        <v>339</v>
      </c>
      <c r="DJ15">
        <v>1960</v>
      </c>
      <c r="DK15">
        <v>1606</v>
      </c>
      <c r="DL15">
        <f t="shared" si="37"/>
        <v>354</v>
      </c>
      <c r="DM15">
        <v>2266</v>
      </c>
      <c r="DN15">
        <v>2490</v>
      </c>
      <c r="DO15">
        <f t="shared" si="38"/>
        <v>-224</v>
      </c>
      <c r="DP15">
        <v>1588</v>
      </c>
      <c r="DQ15">
        <v>1074</v>
      </c>
      <c r="DR15">
        <f t="shared" si="39"/>
        <v>514</v>
      </c>
      <c r="DS15">
        <v>1830</v>
      </c>
      <c r="DT15">
        <v>1446</v>
      </c>
      <c r="DU15">
        <f t="shared" si="40"/>
        <v>384</v>
      </c>
      <c r="DV15">
        <v>1763</v>
      </c>
      <c r="DW15">
        <v>1151</v>
      </c>
      <c r="DX15">
        <f t="shared" si="41"/>
        <v>612</v>
      </c>
      <c r="DY15">
        <v>932</v>
      </c>
      <c r="DZ15">
        <v>1085</v>
      </c>
      <c r="EA15">
        <f t="shared" si="42"/>
        <v>-153</v>
      </c>
      <c r="EB15">
        <v>1386</v>
      </c>
      <c r="EC15">
        <v>929</v>
      </c>
      <c r="ED15">
        <f t="shared" si="43"/>
        <v>457</v>
      </c>
      <c r="EE15">
        <v>849</v>
      </c>
      <c r="EF15">
        <v>873</v>
      </c>
      <c r="EG15">
        <f t="shared" si="44"/>
        <v>-24</v>
      </c>
      <c r="EH15">
        <v>996</v>
      </c>
      <c r="EI15">
        <v>921</v>
      </c>
      <c r="EJ15">
        <f t="shared" si="45"/>
        <v>75</v>
      </c>
      <c r="EK15">
        <v>629</v>
      </c>
      <c r="EL15">
        <v>881</v>
      </c>
      <c r="EM15">
        <f t="shared" si="46"/>
        <v>-252</v>
      </c>
      <c r="EN15">
        <v>494</v>
      </c>
      <c r="EO15">
        <v>662</v>
      </c>
      <c r="EP15">
        <f t="shared" si="47"/>
        <v>-168</v>
      </c>
      <c r="EQ15">
        <v>736</v>
      </c>
      <c r="ER15">
        <v>641</v>
      </c>
      <c r="ES15">
        <f t="shared" si="48"/>
        <v>95</v>
      </c>
      <c r="ET15">
        <v>495</v>
      </c>
      <c r="EU15">
        <v>981</v>
      </c>
      <c r="EV15">
        <f t="shared" si="49"/>
        <v>-486</v>
      </c>
      <c r="EW15">
        <v>641</v>
      </c>
      <c r="EX15">
        <v>1307</v>
      </c>
      <c r="EY15">
        <f t="shared" si="50"/>
        <v>-666</v>
      </c>
      <c r="EZ15">
        <v>775</v>
      </c>
      <c r="FA15">
        <v>1126</v>
      </c>
      <c r="FB15">
        <f t="shared" si="51"/>
        <v>-351</v>
      </c>
      <c r="FC15">
        <v>513</v>
      </c>
      <c r="FD15">
        <v>841</v>
      </c>
      <c r="FE15">
        <f t="shared" si="52"/>
        <v>-328</v>
      </c>
      <c r="FF15">
        <v>501</v>
      </c>
      <c r="FG15">
        <v>572</v>
      </c>
      <c r="FH15">
        <f t="shared" si="53"/>
        <v>-71</v>
      </c>
      <c r="FI15">
        <v>417</v>
      </c>
      <c r="FJ15">
        <v>685</v>
      </c>
      <c r="FK15">
        <f t="shared" si="54"/>
        <v>-268</v>
      </c>
      <c r="FL15">
        <v>389</v>
      </c>
      <c r="FM15">
        <v>616</v>
      </c>
      <c r="FN15">
        <f t="shared" si="55"/>
        <v>-227</v>
      </c>
      <c r="FO15">
        <v>519</v>
      </c>
      <c r="FP15">
        <v>589</v>
      </c>
      <c r="FQ15">
        <f t="shared" si="56"/>
        <v>-70</v>
      </c>
      <c r="FR15">
        <v>587</v>
      </c>
      <c r="FS15">
        <v>616</v>
      </c>
      <c r="FT15">
        <f t="shared" si="57"/>
        <v>-29</v>
      </c>
      <c r="FU15">
        <v>479</v>
      </c>
      <c r="FV15">
        <v>736</v>
      </c>
      <c r="FW15">
        <f t="shared" si="58"/>
        <v>-257</v>
      </c>
      <c r="FX15">
        <v>355</v>
      </c>
      <c r="FY15">
        <v>460</v>
      </c>
      <c r="FZ15">
        <f t="shared" si="59"/>
        <v>-105</v>
      </c>
      <c r="GA15">
        <v>322</v>
      </c>
      <c r="GB15">
        <v>451</v>
      </c>
      <c r="GC15">
        <f t="shared" si="60"/>
        <v>-129</v>
      </c>
      <c r="GD15">
        <v>299</v>
      </c>
      <c r="GE15">
        <v>472</v>
      </c>
      <c r="GF15">
        <f t="shared" si="61"/>
        <v>-173</v>
      </c>
      <c r="GG15">
        <v>508</v>
      </c>
      <c r="GH15">
        <v>309</v>
      </c>
      <c r="GI15">
        <f t="shared" si="62"/>
        <v>199</v>
      </c>
      <c r="GJ15">
        <v>524</v>
      </c>
      <c r="GK15">
        <v>448</v>
      </c>
      <c r="GL15">
        <f t="shared" si="63"/>
        <v>76</v>
      </c>
      <c r="GM15">
        <v>285</v>
      </c>
      <c r="GN15">
        <v>378</v>
      </c>
      <c r="GO15">
        <f t="shared" si="64"/>
        <v>-93</v>
      </c>
      <c r="GP15">
        <v>100</v>
      </c>
      <c r="GQ15">
        <v>350</v>
      </c>
      <c r="GR15">
        <f t="shared" si="65"/>
        <v>-250</v>
      </c>
      <c r="GS15">
        <v>418</v>
      </c>
      <c r="GT15">
        <v>428</v>
      </c>
      <c r="GU15">
        <f t="shared" si="66"/>
        <v>-10</v>
      </c>
      <c r="GV15">
        <v>640</v>
      </c>
      <c r="GW15">
        <v>295</v>
      </c>
      <c r="GX15">
        <f t="shared" si="67"/>
        <v>345</v>
      </c>
      <c r="GY15">
        <v>412</v>
      </c>
      <c r="GZ15">
        <v>393</v>
      </c>
      <c r="HA15">
        <f t="shared" si="68"/>
        <v>19</v>
      </c>
      <c r="HB15">
        <v>511</v>
      </c>
      <c r="HC15">
        <v>700</v>
      </c>
      <c r="HD15">
        <f t="shared" si="69"/>
        <v>-189</v>
      </c>
      <c r="HE15">
        <v>459</v>
      </c>
      <c r="HF15">
        <v>459</v>
      </c>
      <c r="HG15">
        <f t="shared" si="70"/>
        <v>0</v>
      </c>
      <c r="HH15">
        <v>522</v>
      </c>
      <c r="HI15">
        <v>395</v>
      </c>
      <c r="HJ15">
        <f t="shared" si="71"/>
        <v>127</v>
      </c>
      <c r="HK15">
        <v>496</v>
      </c>
      <c r="HL15">
        <v>451</v>
      </c>
      <c r="HM15">
        <f t="shared" si="72"/>
        <v>45</v>
      </c>
      <c r="HN15">
        <v>509</v>
      </c>
      <c r="HO15">
        <v>520</v>
      </c>
      <c r="HP15">
        <f t="shared" si="73"/>
        <v>-11</v>
      </c>
    </row>
    <row r="16" spans="1:224" ht="12.75">
      <c r="A16" s="19" t="s">
        <v>70</v>
      </c>
      <c r="C16">
        <v>11220</v>
      </c>
      <c r="D16">
        <v>924</v>
      </c>
      <c r="E16">
        <f t="shared" si="1"/>
        <v>10296</v>
      </c>
      <c r="F16">
        <v>10656</v>
      </c>
      <c r="G16">
        <v>857</v>
      </c>
      <c r="H16">
        <f t="shared" si="2"/>
        <v>9799</v>
      </c>
      <c r="I16">
        <v>12806</v>
      </c>
      <c r="J16">
        <v>719</v>
      </c>
      <c r="K16">
        <f t="shared" si="3"/>
        <v>12087</v>
      </c>
      <c r="L16">
        <v>10108</v>
      </c>
      <c r="M16">
        <v>851</v>
      </c>
      <c r="N16">
        <f t="shared" si="4"/>
        <v>9257</v>
      </c>
      <c r="O16">
        <v>8550</v>
      </c>
      <c r="P16">
        <v>883</v>
      </c>
      <c r="Q16">
        <f t="shared" si="5"/>
        <v>7667</v>
      </c>
      <c r="R16">
        <v>8836</v>
      </c>
      <c r="S16">
        <v>796</v>
      </c>
      <c r="T16">
        <f t="shared" si="6"/>
        <v>8040</v>
      </c>
      <c r="U16">
        <v>9538</v>
      </c>
      <c r="V16">
        <v>883</v>
      </c>
      <c r="W16">
        <f t="shared" si="7"/>
        <v>8655</v>
      </c>
      <c r="X16">
        <v>7602</v>
      </c>
      <c r="Y16">
        <v>684</v>
      </c>
      <c r="Z16">
        <f t="shared" si="8"/>
        <v>6918</v>
      </c>
      <c r="AA16" s="30">
        <v>9050</v>
      </c>
      <c r="AB16" s="30">
        <v>801</v>
      </c>
      <c r="AC16" s="30">
        <f t="shared" si="9"/>
        <v>8249</v>
      </c>
      <c r="AD16" s="19">
        <v>7039</v>
      </c>
      <c r="AE16" s="19">
        <v>438</v>
      </c>
      <c r="AF16" s="19">
        <f t="shared" si="0"/>
        <v>6601</v>
      </c>
      <c r="AG16">
        <v>7025</v>
      </c>
      <c r="AH16">
        <v>360</v>
      </c>
      <c r="AI16">
        <f t="shared" si="10"/>
        <v>6665</v>
      </c>
      <c r="AJ16">
        <v>6254</v>
      </c>
      <c r="AK16">
        <v>499</v>
      </c>
      <c r="AL16">
        <f t="shared" si="11"/>
        <v>5755</v>
      </c>
      <c r="AM16">
        <v>5218</v>
      </c>
      <c r="AN16">
        <v>229</v>
      </c>
      <c r="AO16">
        <f t="shared" si="12"/>
        <v>4989</v>
      </c>
      <c r="AP16">
        <v>5103</v>
      </c>
      <c r="AQ16">
        <v>250</v>
      </c>
      <c r="AR16">
        <f t="shared" si="13"/>
        <v>4853</v>
      </c>
      <c r="AS16">
        <v>5136</v>
      </c>
      <c r="AT16">
        <v>254</v>
      </c>
      <c r="AU16">
        <f t="shared" si="14"/>
        <v>4882</v>
      </c>
      <c r="AV16">
        <v>4518</v>
      </c>
      <c r="AW16">
        <v>296</v>
      </c>
      <c r="AX16">
        <f t="shared" si="15"/>
        <v>4222</v>
      </c>
      <c r="AY16">
        <v>4100</v>
      </c>
      <c r="AZ16">
        <v>125</v>
      </c>
      <c r="BA16">
        <f t="shared" si="16"/>
        <v>3975</v>
      </c>
      <c r="BB16">
        <v>3946</v>
      </c>
      <c r="BC16">
        <v>125</v>
      </c>
      <c r="BD16">
        <f t="shared" si="17"/>
        <v>3821</v>
      </c>
      <c r="BE16">
        <v>3640</v>
      </c>
      <c r="BF16">
        <v>176</v>
      </c>
      <c r="BG16">
        <f t="shared" si="18"/>
        <v>3464</v>
      </c>
      <c r="BH16">
        <v>3041</v>
      </c>
      <c r="BI16">
        <v>160</v>
      </c>
      <c r="BJ16">
        <f t="shared" si="19"/>
        <v>2881</v>
      </c>
      <c r="BK16" s="5">
        <v>3025</v>
      </c>
      <c r="BL16" s="5">
        <v>76</v>
      </c>
      <c r="BM16">
        <f t="shared" si="20"/>
        <v>2949</v>
      </c>
      <c r="BN16" s="5">
        <v>3094</v>
      </c>
      <c r="BO16" s="5">
        <v>64</v>
      </c>
      <c r="BP16">
        <f t="shared" si="21"/>
        <v>3030</v>
      </c>
      <c r="BQ16">
        <v>2622</v>
      </c>
      <c r="BR16">
        <v>191</v>
      </c>
      <c r="BS16">
        <f t="shared" si="22"/>
        <v>2431</v>
      </c>
      <c r="BT16">
        <v>2596</v>
      </c>
      <c r="BU16">
        <v>181</v>
      </c>
      <c r="BV16">
        <f t="shared" si="23"/>
        <v>2415</v>
      </c>
      <c r="BW16">
        <v>2249</v>
      </c>
      <c r="BX16">
        <v>195</v>
      </c>
      <c r="BY16">
        <f t="shared" si="24"/>
        <v>2054</v>
      </c>
      <c r="BZ16">
        <v>2133</v>
      </c>
      <c r="CA16">
        <v>170</v>
      </c>
      <c r="CB16">
        <f t="shared" si="25"/>
        <v>1963</v>
      </c>
      <c r="CC16">
        <v>1885</v>
      </c>
      <c r="CD16">
        <v>154</v>
      </c>
      <c r="CE16">
        <f t="shared" si="26"/>
        <v>1731</v>
      </c>
      <c r="CF16">
        <v>1937</v>
      </c>
      <c r="CG16">
        <v>167</v>
      </c>
      <c r="CH16">
        <f t="shared" si="27"/>
        <v>1770</v>
      </c>
      <c r="CI16">
        <v>1863</v>
      </c>
      <c r="CJ16">
        <v>180</v>
      </c>
      <c r="CK16">
        <f t="shared" si="28"/>
        <v>1683</v>
      </c>
      <c r="CL16">
        <v>1871</v>
      </c>
      <c r="CM16">
        <v>171</v>
      </c>
      <c r="CN16">
        <f t="shared" si="29"/>
        <v>1700</v>
      </c>
      <c r="CO16">
        <v>1708</v>
      </c>
      <c r="CP16">
        <v>188</v>
      </c>
      <c r="CQ16">
        <f t="shared" si="30"/>
        <v>1520</v>
      </c>
      <c r="CR16">
        <v>1572</v>
      </c>
      <c r="CS16">
        <v>151</v>
      </c>
      <c r="CT16">
        <f t="shared" si="31"/>
        <v>1421</v>
      </c>
      <c r="CU16">
        <v>1722</v>
      </c>
      <c r="CV16">
        <v>111</v>
      </c>
      <c r="CW16">
        <f t="shared" si="32"/>
        <v>1611</v>
      </c>
      <c r="CX16">
        <v>1339</v>
      </c>
      <c r="CY16">
        <v>141</v>
      </c>
      <c r="CZ16">
        <f t="shared" si="33"/>
        <v>1198</v>
      </c>
      <c r="DC16">
        <f t="shared" si="34"/>
        <v>0</v>
      </c>
      <c r="DF16">
        <f t="shared" si="35"/>
        <v>0</v>
      </c>
      <c r="DI16">
        <f t="shared" si="36"/>
        <v>0</v>
      </c>
      <c r="DL16">
        <f t="shared" si="37"/>
        <v>0</v>
      </c>
      <c r="DO16">
        <f t="shared" si="38"/>
        <v>0</v>
      </c>
      <c r="DR16">
        <f t="shared" si="39"/>
        <v>0</v>
      </c>
      <c r="DU16">
        <f t="shared" si="40"/>
        <v>0</v>
      </c>
      <c r="DX16">
        <f t="shared" si="41"/>
        <v>0</v>
      </c>
      <c r="EA16">
        <f t="shared" si="42"/>
        <v>0</v>
      </c>
      <c r="ED16">
        <f t="shared" si="43"/>
        <v>0</v>
      </c>
      <c r="EG16">
        <f t="shared" si="44"/>
        <v>0</v>
      </c>
      <c r="EJ16">
        <f t="shared" si="45"/>
        <v>0</v>
      </c>
      <c r="EM16">
        <f t="shared" si="46"/>
        <v>0</v>
      </c>
      <c r="EP16">
        <f t="shared" si="47"/>
        <v>0</v>
      </c>
      <c r="ES16">
        <f t="shared" si="48"/>
        <v>0</v>
      </c>
      <c r="EV16">
        <f t="shared" si="49"/>
        <v>0</v>
      </c>
      <c r="EY16">
        <f t="shared" si="50"/>
        <v>0</v>
      </c>
      <c r="FB16">
        <f t="shared" si="51"/>
        <v>0</v>
      </c>
      <c r="FE16">
        <f t="shared" si="52"/>
        <v>0</v>
      </c>
      <c r="FH16">
        <f t="shared" si="53"/>
        <v>0</v>
      </c>
      <c r="FK16">
        <f t="shared" si="54"/>
        <v>0</v>
      </c>
      <c r="FN16">
        <f t="shared" si="55"/>
        <v>0</v>
      </c>
      <c r="FQ16">
        <f t="shared" si="56"/>
        <v>0</v>
      </c>
      <c r="FT16">
        <f t="shared" si="57"/>
        <v>0</v>
      </c>
      <c r="FW16">
        <f t="shared" si="58"/>
        <v>0</v>
      </c>
      <c r="FZ16">
        <f t="shared" si="59"/>
        <v>0</v>
      </c>
      <c r="GC16">
        <f t="shared" si="60"/>
        <v>0</v>
      </c>
      <c r="GF16">
        <f t="shared" si="61"/>
        <v>0</v>
      </c>
      <c r="GI16">
        <f t="shared" si="62"/>
        <v>0</v>
      </c>
      <c r="GL16">
        <f t="shared" si="63"/>
        <v>0</v>
      </c>
      <c r="GO16">
        <f t="shared" si="64"/>
        <v>0</v>
      </c>
      <c r="GR16">
        <f t="shared" si="65"/>
        <v>0</v>
      </c>
      <c r="GU16">
        <f t="shared" si="66"/>
        <v>0</v>
      </c>
      <c r="GX16">
        <f t="shared" si="67"/>
        <v>0</v>
      </c>
      <c r="HA16">
        <f t="shared" si="68"/>
        <v>0</v>
      </c>
      <c r="HD16">
        <f t="shared" si="69"/>
        <v>0</v>
      </c>
      <c r="HG16">
        <f t="shared" si="70"/>
        <v>0</v>
      </c>
      <c r="HJ16">
        <f t="shared" si="71"/>
        <v>0</v>
      </c>
      <c r="HM16">
        <f t="shared" si="72"/>
        <v>0</v>
      </c>
      <c r="HP16">
        <f t="shared" si="73"/>
        <v>0</v>
      </c>
    </row>
    <row r="17" spans="1:67" ht="12.75">
      <c r="A17" s="19" t="s">
        <v>153</v>
      </c>
      <c r="C17">
        <v>5003</v>
      </c>
      <c r="D17">
        <v>3515</v>
      </c>
      <c r="E17">
        <f t="shared" si="1"/>
        <v>1488</v>
      </c>
      <c r="F17">
        <v>3699</v>
      </c>
      <c r="G17">
        <v>3114</v>
      </c>
      <c r="H17">
        <f t="shared" si="2"/>
        <v>585</v>
      </c>
      <c r="I17">
        <v>4581</v>
      </c>
      <c r="J17">
        <v>5416</v>
      </c>
      <c r="K17">
        <f t="shared" si="3"/>
        <v>-835</v>
      </c>
      <c r="L17">
        <v>4241</v>
      </c>
      <c r="M17">
        <v>4416</v>
      </c>
      <c r="N17">
        <f t="shared" si="4"/>
        <v>-175</v>
      </c>
      <c r="O17">
        <v>3822</v>
      </c>
      <c r="P17">
        <v>3642</v>
      </c>
      <c r="Q17">
        <f t="shared" si="5"/>
        <v>180</v>
      </c>
      <c r="R17">
        <v>3980</v>
      </c>
      <c r="S17">
        <v>3194</v>
      </c>
      <c r="T17">
        <f t="shared" si="6"/>
        <v>786</v>
      </c>
      <c r="U17">
        <v>7143</v>
      </c>
      <c r="V17">
        <v>7699</v>
      </c>
      <c r="W17">
        <f t="shared" si="7"/>
        <v>-556</v>
      </c>
      <c r="X17">
        <v>5220</v>
      </c>
      <c r="Y17">
        <v>4492</v>
      </c>
      <c r="Z17">
        <f t="shared" si="8"/>
        <v>728</v>
      </c>
      <c r="AA17" s="30">
        <v>3894</v>
      </c>
      <c r="AB17" s="30">
        <v>3537</v>
      </c>
      <c r="AC17" s="30">
        <f t="shared" si="9"/>
        <v>357</v>
      </c>
      <c r="AD17" s="19">
        <v>4565</v>
      </c>
      <c r="AE17" s="19">
        <v>3174</v>
      </c>
      <c r="AF17" s="19">
        <f t="shared" si="0"/>
        <v>1391</v>
      </c>
      <c r="AJ17">
        <v>3778</v>
      </c>
      <c r="AK17">
        <v>3080</v>
      </c>
      <c r="AL17">
        <f t="shared" si="11"/>
        <v>698</v>
      </c>
      <c r="AM17">
        <v>2201</v>
      </c>
      <c r="AN17">
        <v>1949</v>
      </c>
      <c r="AO17">
        <f t="shared" si="12"/>
        <v>252</v>
      </c>
      <c r="BK17" s="5"/>
      <c r="BL17" s="5"/>
      <c r="BN17" s="5"/>
      <c r="BO17" s="5"/>
    </row>
    <row r="18" spans="1:67" ht="12.75">
      <c r="A18" s="19" t="s">
        <v>154</v>
      </c>
      <c r="C18">
        <v>1018</v>
      </c>
      <c r="D18">
        <v>965</v>
      </c>
      <c r="E18">
        <f t="shared" si="1"/>
        <v>53</v>
      </c>
      <c r="F18">
        <v>745</v>
      </c>
      <c r="G18">
        <v>628</v>
      </c>
      <c r="H18">
        <f t="shared" si="2"/>
        <v>117</v>
      </c>
      <c r="I18">
        <v>881</v>
      </c>
      <c r="J18">
        <v>775</v>
      </c>
      <c r="K18">
        <f t="shared" si="3"/>
        <v>106</v>
      </c>
      <c r="L18">
        <v>874</v>
      </c>
      <c r="M18">
        <v>837</v>
      </c>
      <c r="N18">
        <f t="shared" si="4"/>
        <v>37</v>
      </c>
      <c r="O18">
        <v>700</v>
      </c>
      <c r="P18">
        <v>622</v>
      </c>
      <c r="Q18">
        <f t="shared" si="5"/>
        <v>78</v>
      </c>
      <c r="R18">
        <v>630</v>
      </c>
      <c r="S18">
        <v>613</v>
      </c>
      <c r="T18">
        <f t="shared" si="6"/>
        <v>17</v>
      </c>
      <c r="U18">
        <v>1615</v>
      </c>
      <c r="V18">
        <v>866</v>
      </c>
      <c r="W18">
        <f t="shared" si="7"/>
        <v>749</v>
      </c>
      <c r="X18">
        <v>520</v>
      </c>
      <c r="Y18">
        <v>275</v>
      </c>
      <c r="Z18">
        <f t="shared" si="8"/>
        <v>245</v>
      </c>
      <c r="AA18" s="30">
        <v>916</v>
      </c>
      <c r="AB18" s="30">
        <v>702</v>
      </c>
      <c r="AC18" s="30">
        <f t="shared" si="9"/>
        <v>214</v>
      </c>
      <c r="AD18" s="19">
        <v>622</v>
      </c>
      <c r="AE18" s="19">
        <v>317</v>
      </c>
      <c r="AF18" s="19">
        <f t="shared" si="0"/>
        <v>305</v>
      </c>
      <c r="AJ18">
        <v>440</v>
      </c>
      <c r="AK18">
        <v>366</v>
      </c>
      <c r="AL18">
        <f t="shared" si="11"/>
        <v>74</v>
      </c>
      <c r="AM18">
        <v>522</v>
      </c>
      <c r="AN18">
        <v>302</v>
      </c>
      <c r="AO18">
        <f t="shared" si="12"/>
        <v>220</v>
      </c>
      <c r="BK18" s="5"/>
      <c r="BL18" s="5"/>
      <c r="BN18" s="5"/>
      <c r="BO18" s="5"/>
    </row>
    <row r="19" spans="1:67" ht="12.75">
      <c r="A19" s="37" t="s">
        <v>155</v>
      </c>
      <c r="C19">
        <v>740</v>
      </c>
      <c r="D19">
        <v>296</v>
      </c>
      <c r="E19">
        <v>444</v>
      </c>
      <c r="F19">
        <v>510</v>
      </c>
      <c r="G19">
        <v>226</v>
      </c>
      <c r="H19">
        <f t="shared" si="2"/>
        <v>284</v>
      </c>
      <c r="I19">
        <v>680</v>
      </c>
      <c r="J19">
        <v>267</v>
      </c>
      <c r="K19">
        <f t="shared" si="3"/>
        <v>413</v>
      </c>
      <c r="L19">
        <v>602</v>
      </c>
      <c r="M19">
        <v>182</v>
      </c>
      <c r="N19">
        <f t="shared" si="4"/>
        <v>420</v>
      </c>
      <c r="O19">
        <v>641</v>
      </c>
      <c r="P19">
        <v>188</v>
      </c>
      <c r="Q19">
        <f t="shared" si="5"/>
        <v>453</v>
      </c>
      <c r="R19">
        <v>513</v>
      </c>
      <c r="S19">
        <v>200</v>
      </c>
      <c r="T19">
        <f t="shared" si="6"/>
        <v>313</v>
      </c>
      <c r="U19">
        <v>617</v>
      </c>
      <c r="V19">
        <v>169</v>
      </c>
      <c r="W19">
        <f t="shared" si="7"/>
        <v>448</v>
      </c>
      <c r="X19">
        <v>482</v>
      </c>
      <c r="Y19">
        <v>239</v>
      </c>
      <c r="Z19">
        <f t="shared" si="8"/>
        <v>243</v>
      </c>
      <c r="AA19" s="30">
        <v>613</v>
      </c>
      <c r="AB19" s="30">
        <v>180</v>
      </c>
      <c r="AC19" s="30">
        <f t="shared" si="9"/>
        <v>433</v>
      </c>
      <c r="AD19" s="19">
        <v>444</v>
      </c>
      <c r="AE19" s="19">
        <v>108</v>
      </c>
      <c r="AF19" s="19">
        <f t="shared" si="0"/>
        <v>336</v>
      </c>
      <c r="AJ19">
        <v>657</v>
      </c>
      <c r="AK19">
        <v>318</v>
      </c>
      <c r="AL19">
        <f t="shared" si="11"/>
        <v>339</v>
      </c>
      <c r="AM19">
        <v>494</v>
      </c>
      <c r="AN19">
        <v>56</v>
      </c>
      <c r="AO19">
        <f t="shared" si="12"/>
        <v>438</v>
      </c>
      <c r="BK19" s="5"/>
      <c r="BL19" s="5"/>
      <c r="BN19" s="5"/>
      <c r="BO19" s="5"/>
    </row>
    <row r="20" spans="1:224" ht="12.75">
      <c r="A20" t="s">
        <v>16</v>
      </c>
      <c r="C20">
        <f>+C21+C22</f>
        <v>15070</v>
      </c>
      <c r="D20">
        <f>+D21+D22</f>
        <v>838</v>
      </c>
      <c r="E20">
        <f t="shared" si="1"/>
        <v>14232</v>
      </c>
      <c r="F20">
        <f>+F21+F22</f>
        <v>12176</v>
      </c>
      <c r="G20">
        <f>+G21+G22</f>
        <v>665</v>
      </c>
      <c r="H20">
        <f t="shared" si="2"/>
        <v>11511</v>
      </c>
      <c r="I20">
        <f>+I21+I22</f>
        <v>14354</v>
      </c>
      <c r="J20">
        <f>+J21+J22</f>
        <v>986</v>
      </c>
      <c r="K20">
        <f t="shared" si="3"/>
        <v>13368</v>
      </c>
      <c r="L20">
        <f>+L21+L22</f>
        <v>11356</v>
      </c>
      <c r="M20">
        <f>+M21+M22</f>
        <v>490</v>
      </c>
      <c r="N20">
        <f t="shared" si="4"/>
        <v>10866</v>
      </c>
      <c r="O20">
        <f>+O21+O22</f>
        <v>9682</v>
      </c>
      <c r="P20">
        <f>+P21+P22</f>
        <v>417</v>
      </c>
      <c r="Q20">
        <f t="shared" si="5"/>
        <v>9265</v>
      </c>
      <c r="R20">
        <f>+R21+R22</f>
        <v>7951</v>
      </c>
      <c r="S20">
        <f>+S21+S22</f>
        <v>433</v>
      </c>
      <c r="T20">
        <f t="shared" si="6"/>
        <v>7518</v>
      </c>
      <c r="U20">
        <f>+U21+U22</f>
        <v>9078</v>
      </c>
      <c r="V20">
        <f>+V21+V22</f>
        <v>425</v>
      </c>
      <c r="W20">
        <f t="shared" si="7"/>
        <v>8653</v>
      </c>
      <c r="X20">
        <f>+X21+X22</f>
        <v>7788</v>
      </c>
      <c r="Y20">
        <f>+Y21+Y22</f>
        <v>341</v>
      </c>
      <c r="Z20">
        <f t="shared" si="8"/>
        <v>7447</v>
      </c>
      <c r="AA20" s="30">
        <v>9708</v>
      </c>
      <c r="AB20" s="30">
        <v>408</v>
      </c>
      <c r="AC20" s="30">
        <f t="shared" si="9"/>
        <v>9300</v>
      </c>
      <c r="AD20" s="19">
        <f>+AD21+AD22</f>
        <v>5992</v>
      </c>
      <c r="AE20" s="19">
        <f>+AE21+AE22</f>
        <v>300</v>
      </c>
      <c r="AF20" s="19">
        <f t="shared" si="0"/>
        <v>5692</v>
      </c>
      <c r="AG20">
        <f>+AG21+AG22</f>
        <v>7666</v>
      </c>
      <c r="AH20">
        <f>+AH21+AH22</f>
        <v>319</v>
      </c>
      <c r="AI20">
        <f t="shared" si="10"/>
        <v>7347</v>
      </c>
      <c r="AJ20">
        <f>+AJ21+AJ22</f>
        <v>6663</v>
      </c>
      <c r="AK20">
        <f>+AK21+AK22</f>
        <v>227</v>
      </c>
      <c r="AL20">
        <f t="shared" si="11"/>
        <v>6436</v>
      </c>
      <c r="AM20">
        <f>+AM21+AM22</f>
        <v>5194</v>
      </c>
      <c r="AN20">
        <f>+AN21+AN22</f>
        <v>204</v>
      </c>
      <c r="AO20">
        <f t="shared" si="12"/>
        <v>4990</v>
      </c>
      <c r="AP20">
        <f>+AP21+AP22</f>
        <v>5697</v>
      </c>
      <c r="AQ20">
        <f>+AQ21+AQ22</f>
        <v>194</v>
      </c>
      <c r="AR20">
        <f t="shared" si="13"/>
        <v>5503</v>
      </c>
      <c r="AS20">
        <f>+AS21+AS22</f>
        <v>6558</v>
      </c>
      <c r="AT20">
        <f>+AT21+AT22</f>
        <v>253</v>
      </c>
      <c r="AU20">
        <f t="shared" si="14"/>
        <v>6305</v>
      </c>
      <c r="AV20">
        <f>+AV21+AV22</f>
        <v>4313</v>
      </c>
      <c r="AW20">
        <f>+AW21+AW22</f>
        <v>240</v>
      </c>
      <c r="AX20">
        <f t="shared" si="15"/>
        <v>4073</v>
      </c>
      <c r="AY20">
        <f>+AY21+AY22</f>
        <v>4491</v>
      </c>
      <c r="AZ20">
        <f>+AZ21+AZ22</f>
        <v>217</v>
      </c>
      <c r="BA20">
        <f t="shared" si="16"/>
        <v>4274</v>
      </c>
      <c r="BB20">
        <f>+BB21+BB22</f>
        <v>6329</v>
      </c>
      <c r="BC20">
        <f>+BC21+BC22</f>
        <v>196</v>
      </c>
      <c r="BD20">
        <f t="shared" si="17"/>
        <v>6133</v>
      </c>
      <c r="BE20">
        <f>+BE21+BE22</f>
        <v>5482</v>
      </c>
      <c r="BF20">
        <f>+BF21+BF22</f>
        <v>169</v>
      </c>
      <c r="BG20">
        <f t="shared" si="18"/>
        <v>5313</v>
      </c>
      <c r="BH20">
        <f>+BH21+BH22</f>
        <v>6463</v>
      </c>
      <c r="BI20">
        <f>+BI21+BI22</f>
        <v>150</v>
      </c>
      <c r="BJ20">
        <f t="shared" si="19"/>
        <v>6313</v>
      </c>
      <c r="BK20">
        <f>+BK21+BK22</f>
        <v>6276</v>
      </c>
      <c r="BL20">
        <f>+BL21+BL22</f>
        <v>136</v>
      </c>
      <c r="BM20">
        <f t="shared" si="20"/>
        <v>6140</v>
      </c>
      <c r="BN20">
        <f>+BN21+BN22</f>
        <v>4515</v>
      </c>
      <c r="BO20">
        <f>+BO21+BO22</f>
        <v>119</v>
      </c>
      <c r="BP20">
        <f t="shared" si="21"/>
        <v>4396</v>
      </c>
      <c r="BQ20">
        <f>+BQ21+BQ22</f>
        <v>4122</v>
      </c>
      <c r="BR20">
        <f>+BR21+BR22</f>
        <v>164</v>
      </c>
      <c r="BS20">
        <f t="shared" si="22"/>
        <v>3958</v>
      </c>
      <c r="BT20">
        <f>+BT21+BT22</f>
        <v>4018</v>
      </c>
      <c r="BU20">
        <f>+BU21+BU22</f>
        <v>29</v>
      </c>
      <c r="BV20">
        <f t="shared" si="23"/>
        <v>3989</v>
      </c>
      <c r="BW20">
        <f>+BW21+BW22</f>
        <v>3812</v>
      </c>
      <c r="BX20">
        <f>+BX21+BX22</f>
        <v>128</v>
      </c>
      <c r="BY20">
        <f t="shared" si="24"/>
        <v>3684</v>
      </c>
      <c r="BZ20">
        <f>+BZ21+BZ22</f>
        <v>3632</v>
      </c>
      <c r="CA20">
        <f>+CA21+CA22</f>
        <v>46</v>
      </c>
      <c r="CB20">
        <f t="shared" si="25"/>
        <v>3586</v>
      </c>
      <c r="CC20">
        <f>SUM(CC21:CC22)</f>
        <v>3392</v>
      </c>
      <c r="CD20">
        <f>SUM(CD21:CD22)</f>
        <v>19</v>
      </c>
      <c r="CE20">
        <f t="shared" si="26"/>
        <v>3373</v>
      </c>
      <c r="CF20">
        <f>SUM(CF21:CF22)</f>
        <v>3107</v>
      </c>
      <c r="CG20">
        <f>SUM(CG21:CG22)</f>
        <v>17</v>
      </c>
      <c r="CH20">
        <f t="shared" si="27"/>
        <v>3090</v>
      </c>
      <c r="CI20">
        <f>SUM(CI21:CI22)</f>
        <v>2318</v>
      </c>
      <c r="CJ20">
        <f>SUM(CJ21:CJ22)</f>
        <v>15</v>
      </c>
      <c r="CK20">
        <f t="shared" si="28"/>
        <v>2303</v>
      </c>
      <c r="CL20">
        <f>SUM(CL21:CL22)</f>
        <v>3760</v>
      </c>
      <c r="CM20">
        <f>SUM(CM21:CM22)</f>
        <v>17</v>
      </c>
      <c r="CN20">
        <f t="shared" si="29"/>
        <v>3743</v>
      </c>
      <c r="CO20">
        <f>SUM(CO21:CO22)</f>
        <v>3161</v>
      </c>
      <c r="CP20">
        <f>SUM(CP21:CP22)</f>
        <v>34</v>
      </c>
      <c r="CQ20">
        <f t="shared" si="30"/>
        <v>3127</v>
      </c>
      <c r="CR20">
        <f>SUM(CR21:CR22)</f>
        <v>3231</v>
      </c>
      <c r="CS20">
        <f>SUM(CS21:CS22)</f>
        <v>15</v>
      </c>
      <c r="CT20">
        <f t="shared" si="31"/>
        <v>3216</v>
      </c>
      <c r="CU20">
        <f>SUM(CU21:CU22)</f>
        <v>3381</v>
      </c>
      <c r="CV20">
        <f>SUM(CV21:CV22)</f>
        <v>12</v>
      </c>
      <c r="CW20">
        <f t="shared" si="32"/>
        <v>3369</v>
      </c>
      <c r="CX20">
        <f>SUM(CX21:CX22)</f>
        <v>3438</v>
      </c>
      <c r="CY20">
        <f>SUM(CY21:CY22)</f>
        <v>16</v>
      </c>
      <c r="CZ20">
        <f t="shared" si="33"/>
        <v>3422</v>
      </c>
      <c r="DA20">
        <f>SUM(DA21:DA22)</f>
        <v>3454</v>
      </c>
      <c r="DB20">
        <f>SUM(DB21:DB22)</f>
        <v>8</v>
      </c>
      <c r="DC20">
        <f t="shared" si="34"/>
        <v>3446</v>
      </c>
      <c r="DD20">
        <f>SUM(DD21:DD22)</f>
        <v>3315</v>
      </c>
      <c r="DE20">
        <f>SUM(DE21:DE22)</f>
        <v>8</v>
      </c>
      <c r="DF20">
        <f t="shared" si="35"/>
        <v>3307</v>
      </c>
      <c r="DG20">
        <f>SUM(DG21:DG22)</f>
        <v>3095</v>
      </c>
      <c r="DH20">
        <f>SUM(DH21:DH22)</f>
        <v>11</v>
      </c>
      <c r="DI20">
        <f t="shared" si="36"/>
        <v>3084</v>
      </c>
      <c r="DJ20">
        <f>SUM(DJ21:DJ22)</f>
        <v>2808</v>
      </c>
      <c r="DK20">
        <f>SUM(DK21:DK22)</f>
        <v>7</v>
      </c>
      <c r="DL20">
        <f t="shared" si="37"/>
        <v>2801</v>
      </c>
      <c r="DM20">
        <f>SUM(DM21:DM22)</f>
        <v>2739</v>
      </c>
      <c r="DN20">
        <f>SUM(DN21:DN22)</f>
        <v>9</v>
      </c>
      <c r="DO20">
        <f t="shared" si="38"/>
        <v>2730</v>
      </c>
      <c r="DP20">
        <f>SUM(DP21:DP22)</f>
        <v>2525</v>
      </c>
      <c r="DQ20">
        <f>SUM(DQ21:DQ22)</f>
        <v>16</v>
      </c>
      <c r="DR20">
        <f t="shared" si="39"/>
        <v>2509</v>
      </c>
      <c r="DS20">
        <f>SUM(DS21:DS22)</f>
        <v>2698</v>
      </c>
      <c r="DT20">
        <f>SUM(DT21:DT22)</f>
        <v>18</v>
      </c>
      <c r="DU20">
        <f t="shared" si="40"/>
        <v>2680</v>
      </c>
      <c r="DV20">
        <f>SUM(DV21:DV22)</f>
        <v>2687</v>
      </c>
      <c r="DW20">
        <f>SUM(DW21:DW22)</f>
        <v>19</v>
      </c>
      <c r="DX20">
        <f t="shared" si="41"/>
        <v>2668</v>
      </c>
      <c r="DY20">
        <f>SUM(DY21:DY22)</f>
        <v>2490</v>
      </c>
      <c r="DZ20">
        <f>SUM(DZ21:DZ22)</f>
        <v>15</v>
      </c>
      <c r="EA20">
        <f t="shared" si="42"/>
        <v>2475</v>
      </c>
      <c r="EB20">
        <f>SUM(EB21:EB22)</f>
        <v>2987</v>
      </c>
      <c r="EC20">
        <f>SUM(EC21:EC22)</f>
        <v>9</v>
      </c>
      <c r="ED20">
        <f t="shared" si="43"/>
        <v>2978</v>
      </c>
      <c r="EE20">
        <f>SUM(EE21:EE22)</f>
        <v>3714</v>
      </c>
      <c r="EF20">
        <f>SUM(EF21:EF22)</f>
        <v>13</v>
      </c>
      <c r="EG20">
        <f t="shared" si="44"/>
        <v>3701</v>
      </c>
      <c r="EH20">
        <f>SUM(EH21:EH22)</f>
        <v>3063</v>
      </c>
      <c r="EI20">
        <f>SUM(EI21:EI22)</f>
        <v>8</v>
      </c>
      <c r="EJ20">
        <f t="shared" si="45"/>
        <v>3055</v>
      </c>
      <c r="EK20">
        <f>SUM(EK21:EK22)</f>
        <v>4208</v>
      </c>
      <c r="EL20">
        <f>SUM(EL21:EL22)</f>
        <v>33</v>
      </c>
      <c r="EM20">
        <f t="shared" si="46"/>
        <v>4175</v>
      </c>
      <c r="EN20">
        <f>SUM(EN21:EN22)</f>
        <v>3141</v>
      </c>
      <c r="EO20">
        <f>SUM(EO21:EO22)</f>
        <v>17</v>
      </c>
      <c r="EP20">
        <f t="shared" si="47"/>
        <v>3124</v>
      </c>
      <c r="EQ20">
        <f>SUM(EQ21:EQ22)</f>
        <v>2807</v>
      </c>
      <c r="ER20">
        <f>SUM(ER21:ER22)</f>
        <v>14</v>
      </c>
      <c r="ES20">
        <f t="shared" si="48"/>
        <v>2793</v>
      </c>
      <c r="ET20">
        <f>SUM(ET21:ET22)</f>
        <v>2702</v>
      </c>
      <c r="EU20">
        <f>SUM(EU21:EU22)</f>
        <v>17</v>
      </c>
      <c r="EV20">
        <f t="shared" si="49"/>
        <v>2685</v>
      </c>
      <c r="EW20">
        <f>SUM(EW21:EW22)</f>
        <v>2702</v>
      </c>
      <c r="EX20">
        <f>SUM(EX21:EX22)</f>
        <v>17</v>
      </c>
      <c r="EY20">
        <f t="shared" si="50"/>
        <v>2685</v>
      </c>
      <c r="EZ20">
        <f>SUM(EZ21:EZ22)</f>
        <v>2334</v>
      </c>
      <c r="FA20">
        <f>SUM(FA21:FA22)</f>
        <v>2</v>
      </c>
      <c r="FB20">
        <f t="shared" si="51"/>
        <v>2332</v>
      </c>
      <c r="FC20">
        <f>SUM(FC21:FC22)</f>
        <v>2023</v>
      </c>
      <c r="FD20">
        <f>SUM(FD21:FD22)</f>
        <v>12</v>
      </c>
      <c r="FE20">
        <f t="shared" si="52"/>
        <v>2011</v>
      </c>
      <c r="FF20">
        <f>SUM(FF21:FF22)</f>
        <v>1832</v>
      </c>
      <c r="FG20">
        <f>SUM(FG21:FG22)</f>
        <v>8</v>
      </c>
      <c r="FH20">
        <f t="shared" si="53"/>
        <v>1824</v>
      </c>
      <c r="FI20">
        <f>SUM(FI21:FI22)</f>
        <v>2221</v>
      </c>
      <c r="FJ20">
        <f>SUM(FJ21:FJ22)</f>
        <v>6</v>
      </c>
      <c r="FK20">
        <f t="shared" si="54"/>
        <v>2215</v>
      </c>
      <c r="FL20">
        <f>SUM(FL21:FL22)</f>
        <v>2611</v>
      </c>
      <c r="FM20">
        <f>SUM(FM21:FM22)</f>
        <v>5</v>
      </c>
      <c r="FN20">
        <f t="shared" si="55"/>
        <v>2606</v>
      </c>
      <c r="FO20">
        <f>SUM(FO21:FO22)</f>
        <v>1701</v>
      </c>
      <c r="FP20">
        <f>SUM(FP21:FP22)</f>
        <v>10</v>
      </c>
      <c r="FQ20">
        <f t="shared" si="56"/>
        <v>1691</v>
      </c>
      <c r="FR20">
        <f>SUM(FR21:FR22)</f>
        <v>2000</v>
      </c>
      <c r="FS20">
        <f>SUM(FS21:FS22)</f>
        <v>3</v>
      </c>
      <c r="FT20">
        <f t="shared" si="57"/>
        <v>1997</v>
      </c>
      <c r="FU20">
        <f>SUM(FU21:FU22)</f>
        <v>1896</v>
      </c>
      <c r="FV20">
        <f>SUM(FV21:FV22)</f>
        <v>6</v>
      </c>
      <c r="FW20">
        <f t="shared" si="58"/>
        <v>1890</v>
      </c>
      <c r="FX20">
        <f>SUM(FX21:FX22)</f>
        <v>1485</v>
      </c>
      <c r="FY20">
        <f>SUM(FY21:FY22)</f>
        <v>12</v>
      </c>
      <c r="FZ20">
        <f t="shared" si="59"/>
        <v>1473</v>
      </c>
      <c r="GA20">
        <f>SUM(GA21:GA22)</f>
        <v>1205</v>
      </c>
      <c r="GB20">
        <f>SUM(GB21:GB22)</f>
        <v>7</v>
      </c>
      <c r="GC20">
        <f t="shared" si="60"/>
        <v>1198</v>
      </c>
      <c r="GD20">
        <f>SUM(GD21:GD22)</f>
        <v>1074</v>
      </c>
      <c r="GE20">
        <f>SUM(GE21:GE22)</f>
        <v>2</v>
      </c>
      <c r="GF20">
        <f t="shared" si="61"/>
        <v>1072</v>
      </c>
      <c r="GG20">
        <f>SUM(GG21:GG22)</f>
        <v>1490</v>
      </c>
      <c r="GH20">
        <f>SUM(GH21:GH22)</f>
        <v>2</v>
      </c>
      <c r="GI20">
        <f t="shared" si="62"/>
        <v>1488</v>
      </c>
      <c r="GJ20">
        <f>SUM(GJ21:GJ22)</f>
        <v>886</v>
      </c>
      <c r="GK20">
        <f>SUM(GK21:GK22)</f>
        <v>5</v>
      </c>
      <c r="GL20">
        <f t="shared" si="63"/>
        <v>881</v>
      </c>
      <c r="GM20">
        <f>SUM(GM21:GM22)</f>
        <v>880</v>
      </c>
      <c r="GN20">
        <f>SUM(GN21:GN22)</f>
        <v>3</v>
      </c>
      <c r="GO20">
        <f t="shared" si="64"/>
        <v>877</v>
      </c>
      <c r="GP20">
        <f>SUM(GP21:GP22)</f>
        <v>972</v>
      </c>
      <c r="GQ20">
        <f>SUM(GQ21:GQ22)</f>
        <v>3</v>
      </c>
      <c r="GR20">
        <f t="shared" si="65"/>
        <v>969</v>
      </c>
      <c r="GS20">
        <f>SUM(GS21:GS22)</f>
        <v>1138</v>
      </c>
      <c r="GT20">
        <f>SUM(GT21:GT22)</f>
        <v>7</v>
      </c>
      <c r="GU20">
        <f t="shared" si="66"/>
        <v>1131</v>
      </c>
      <c r="GV20">
        <f>SUM(GV21:GV22)</f>
        <v>1510</v>
      </c>
      <c r="GW20">
        <f>SUM(GW21:GW22)</f>
        <v>3</v>
      </c>
      <c r="GX20">
        <f t="shared" si="67"/>
        <v>1507</v>
      </c>
      <c r="GY20">
        <f>SUM(GY21:GY22)</f>
        <v>790</v>
      </c>
      <c r="GZ20">
        <f>SUM(GZ21:GZ22)</f>
        <v>4</v>
      </c>
      <c r="HA20">
        <f t="shared" si="68"/>
        <v>786</v>
      </c>
      <c r="HB20">
        <f>SUM(HB21:HB22)</f>
        <v>820</v>
      </c>
      <c r="HC20">
        <f>SUM(HC21:HC22)</f>
        <v>2</v>
      </c>
      <c r="HD20">
        <f t="shared" si="69"/>
        <v>818</v>
      </c>
      <c r="HE20">
        <f>SUM(HE21:HE22)</f>
        <v>653</v>
      </c>
      <c r="HF20">
        <f>SUM(HF21:HF22)</f>
        <v>5</v>
      </c>
      <c r="HG20">
        <f t="shared" si="70"/>
        <v>648</v>
      </c>
      <c r="HH20">
        <f>SUM(HH21:HH22)</f>
        <v>545</v>
      </c>
      <c r="HI20">
        <f>SUM(HI21:HI22)</f>
        <v>5</v>
      </c>
      <c r="HJ20">
        <f t="shared" si="71"/>
        <v>540</v>
      </c>
      <c r="HK20">
        <f>SUM(HK21:HK22)</f>
        <v>605</v>
      </c>
      <c r="HL20">
        <f>SUM(HL21:HL22)</f>
        <v>3</v>
      </c>
      <c r="HM20">
        <f t="shared" si="72"/>
        <v>602</v>
      </c>
      <c r="HN20">
        <f>SUM(HN21:HN22)</f>
        <v>742</v>
      </c>
      <c r="HO20">
        <f>SUM(HO21:HO22)</f>
        <v>2</v>
      </c>
      <c r="HP20">
        <f t="shared" si="73"/>
        <v>740</v>
      </c>
    </row>
    <row r="21" spans="1:224" ht="12.75">
      <c r="A21" t="s">
        <v>17</v>
      </c>
      <c r="C21">
        <v>53</v>
      </c>
      <c r="D21">
        <v>106</v>
      </c>
      <c r="E21">
        <f t="shared" si="1"/>
        <v>-53</v>
      </c>
      <c r="F21">
        <v>151</v>
      </c>
      <c r="G21">
        <v>118</v>
      </c>
      <c r="H21">
        <f t="shared" si="2"/>
        <v>33</v>
      </c>
      <c r="I21">
        <v>247</v>
      </c>
      <c r="J21">
        <v>116</v>
      </c>
      <c r="K21">
        <f t="shared" si="3"/>
        <v>131</v>
      </c>
      <c r="L21">
        <v>195</v>
      </c>
      <c r="M21">
        <v>121</v>
      </c>
      <c r="N21">
        <f t="shared" si="4"/>
        <v>74</v>
      </c>
      <c r="O21">
        <v>159</v>
      </c>
      <c r="P21">
        <v>112</v>
      </c>
      <c r="Q21">
        <f t="shared" si="5"/>
        <v>47</v>
      </c>
      <c r="R21">
        <v>153</v>
      </c>
      <c r="S21">
        <v>166</v>
      </c>
      <c r="T21">
        <f t="shared" si="6"/>
        <v>-13</v>
      </c>
      <c r="U21">
        <v>161</v>
      </c>
      <c r="V21">
        <v>119</v>
      </c>
      <c r="W21">
        <f t="shared" si="7"/>
        <v>42</v>
      </c>
      <c r="X21">
        <v>287</v>
      </c>
      <c r="Y21">
        <v>97</v>
      </c>
      <c r="Z21">
        <f t="shared" si="8"/>
        <v>190</v>
      </c>
      <c r="AA21" s="30">
        <v>158</v>
      </c>
      <c r="AB21" s="30">
        <v>112</v>
      </c>
      <c r="AC21" s="30">
        <f t="shared" si="9"/>
        <v>46</v>
      </c>
      <c r="AD21" s="19">
        <v>69</v>
      </c>
      <c r="AE21" s="19">
        <v>90</v>
      </c>
      <c r="AF21" s="19">
        <f t="shared" si="0"/>
        <v>-21</v>
      </c>
      <c r="AG21">
        <v>293</v>
      </c>
      <c r="AH21">
        <v>174</v>
      </c>
      <c r="AI21">
        <f t="shared" si="10"/>
        <v>119</v>
      </c>
      <c r="AJ21">
        <v>155</v>
      </c>
      <c r="AK21">
        <v>104</v>
      </c>
      <c r="AL21">
        <f t="shared" si="11"/>
        <v>51</v>
      </c>
      <c r="AM21">
        <v>103</v>
      </c>
      <c r="AN21">
        <v>104</v>
      </c>
      <c r="AO21">
        <f t="shared" si="12"/>
        <v>-1</v>
      </c>
      <c r="AP21">
        <v>116</v>
      </c>
      <c r="AQ21">
        <v>104</v>
      </c>
      <c r="AR21">
        <f t="shared" si="13"/>
        <v>12</v>
      </c>
      <c r="AS21">
        <v>227</v>
      </c>
      <c r="AT21">
        <v>90</v>
      </c>
      <c r="AU21">
        <f t="shared" si="14"/>
        <v>137</v>
      </c>
      <c r="AV21">
        <v>129</v>
      </c>
      <c r="AW21">
        <v>95</v>
      </c>
      <c r="AX21">
        <f t="shared" si="15"/>
        <v>34</v>
      </c>
      <c r="AY21">
        <v>179</v>
      </c>
      <c r="AZ21">
        <v>83</v>
      </c>
      <c r="BA21">
        <f t="shared" si="16"/>
        <v>96</v>
      </c>
      <c r="BB21">
        <v>81</v>
      </c>
      <c r="BC21">
        <v>88</v>
      </c>
      <c r="BD21">
        <f t="shared" si="17"/>
        <v>-7</v>
      </c>
      <c r="BE21">
        <v>214</v>
      </c>
      <c r="BF21">
        <v>0</v>
      </c>
      <c r="BG21">
        <f t="shared" si="18"/>
        <v>214</v>
      </c>
      <c r="BH21">
        <v>187</v>
      </c>
      <c r="BI21" s="7">
        <v>0</v>
      </c>
      <c r="BJ21">
        <f t="shared" si="19"/>
        <v>187</v>
      </c>
      <c r="BK21" s="5">
        <v>80</v>
      </c>
      <c r="BL21" s="8">
        <v>0</v>
      </c>
      <c r="BM21">
        <f t="shared" si="20"/>
        <v>80</v>
      </c>
      <c r="BN21" s="5">
        <v>73</v>
      </c>
      <c r="BO21" s="8">
        <v>0</v>
      </c>
      <c r="BP21">
        <f t="shared" si="21"/>
        <v>73</v>
      </c>
      <c r="BQ21">
        <v>154</v>
      </c>
      <c r="BR21">
        <v>0</v>
      </c>
      <c r="BS21">
        <f t="shared" si="22"/>
        <v>154</v>
      </c>
      <c r="BT21">
        <v>160</v>
      </c>
      <c r="BU21">
        <v>0</v>
      </c>
      <c r="BV21">
        <f t="shared" si="23"/>
        <v>160</v>
      </c>
      <c r="BW21">
        <v>45</v>
      </c>
      <c r="BX21">
        <v>0</v>
      </c>
      <c r="BY21">
        <f t="shared" si="24"/>
        <v>45</v>
      </c>
      <c r="BZ21">
        <v>51</v>
      </c>
      <c r="CA21">
        <v>0</v>
      </c>
      <c r="CB21">
        <f t="shared" si="25"/>
        <v>51</v>
      </c>
      <c r="CC21">
        <v>222</v>
      </c>
      <c r="CD21">
        <v>0</v>
      </c>
      <c r="CE21">
        <f t="shared" si="26"/>
        <v>222</v>
      </c>
      <c r="CF21">
        <v>51</v>
      </c>
      <c r="CG21">
        <v>0</v>
      </c>
      <c r="CH21">
        <f t="shared" si="27"/>
        <v>51</v>
      </c>
      <c r="CI21">
        <v>72</v>
      </c>
      <c r="CJ21">
        <v>0</v>
      </c>
      <c r="CK21">
        <f t="shared" si="28"/>
        <v>72</v>
      </c>
      <c r="CL21">
        <v>40</v>
      </c>
      <c r="CM21">
        <v>1</v>
      </c>
      <c r="CN21">
        <f t="shared" si="29"/>
        <v>39</v>
      </c>
      <c r="CO21">
        <v>120</v>
      </c>
      <c r="CP21">
        <v>1</v>
      </c>
      <c r="CQ21">
        <f t="shared" si="30"/>
        <v>119</v>
      </c>
      <c r="CR21">
        <v>95</v>
      </c>
      <c r="CS21">
        <v>0</v>
      </c>
      <c r="CT21">
        <f t="shared" si="31"/>
        <v>95</v>
      </c>
      <c r="CU21">
        <v>63</v>
      </c>
      <c r="CV21">
        <v>1</v>
      </c>
      <c r="CW21">
        <f t="shared" si="32"/>
        <v>62</v>
      </c>
      <c r="CX21">
        <v>60</v>
      </c>
      <c r="CY21">
        <v>0</v>
      </c>
      <c r="CZ21">
        <f t="shared" si="33"/>
        <v>60</v>
      </c>
      <c r="DA21">
        <v>133</v>
      </c>
      <c r="DB21">
        <v>0</v>
      </c>
      <c r="DC21">
        <f t="shared" si="34"/>
        <v>133</v>
      </c>
      <c r="DD21">
        <v>126</v>
      </c>
      <c r="DE21">
        <v>0</v>
      </c>
      <c r="DF21">
        <f t="shared" si="35"/>
        <v>126</v>
      </c>
      <c r="DG21">
        <v>66</v>
      </c>
      <c r="DH21">
        <v>0</v>
      </c>
      <c r="DI21">
        <f t="shared" si="36"/>
        <v>66</v>
      </c>
      <c r="DJ21">
        <v>57</v>
      </c>
      <c r="DK21">
        <v>0</v>
      </c>
      <c r="DL21">
        <f t="shared" si="37"/>
        <v>57</v>
      </c>
      <c r="DM21">
        <v>92</v>
      </c>
      <c r="DN21">
        <v>1</v>
      </c>
      <c r="DO21">
        <f t="shared" si="38"/>
        <v>91</v>
      </c>
      <c r="DP21">
        <v>102</v>
      </c>
      <c r="DQ21">
        <v>0</v>
      </c>
      <c r="DR21">
        <f t="shared" si="39"/>
        <v>102</v>
      </c>
      <c r="DS21">
        <v>71</v>
      </c>
      <c r="DT21">
        <v>0</v>
      </c>
      <c r="DU21">
        <f t="shared" si="40"/>
        <v>71</v>
      </c>
      <c r="DV21">
        <v>43</v>
      </c>
      <c r="DW21">
        <v>0</v>
      </c>
      <c r="DX21">
        <f t="shared" si="41"/>
        <v>43</v>
      </c>
      <c r="DY21">
        <v>107</v>
      </c>
      <c r="DZ21">
        <v>0</v>
      </c>
      <c r="EA21">
        <f t="shared" si="42"/>
        <v>107</v>
      </c>
      <c r="EB21">
        <v>130</v>
      </c>
      <c r="EC21">
        <v>0</v>
      </c>
      <c r="ED21">
        <f t="shared" si="43"/>
        <v>130</v>
      </c>
      <c r="EE21">
        <v>68</v>
      </c>
      <c r="EF21">
        <v>0</v>
      </c>
      <c r="EG21">
        <f t="shared" si="44"/>
        <v>68</v>
      </c>
      <c r="EH21">
        <v>74</v>
      </c>
      <c r="EI21">
        <v>0</v>
      </c>
      <c r="EJ21">
        <f t="shared" si="45"/>
        <v>74</v>
      </c>
      <c r="EK21">
        <v>172</v>
      </c>
      <c r="EL21">
        <v>4</v>
      </c>
      <c r="EM21">
        <f t="shared" si="46"/>
        <v>168</v>
      </c>
      <c r="EN21">
        <v>121</v>
      </c>
      <c r="EO21">
        <v>5</v>
      </c>
      <c r="EP21">
        <f t="shared" si="47"/>
        <v>116</v>
      </c>
      <c r="EQ21">
        <v>69</v>
      </c>
      <c r="ER21">
        <v>0</v>
      </c>
      <c r="ES21">
        <f t="shared" si="48"/>
        <v>69</v>
      </c>
      <c r="ET21">
        <v>61</v>
      </c>
      <c r="EU21">
        <v>4</v>
      </c>
      <c r="EV21">
        <f t="shared" si="49"/>
        <v>57</v>
      </c>
      <c r="EW21">
        <v>171</v>
      </c>
      <c r="EX21">
        <v>1</v>
      </c>
      <c r="EY21">
        <f t="shared" si="50"/>
        <v>170</v>
      </c>
      <c r="EZ21">
        <v>49</v>
      </c>
      <c r="FA21">
        <v>2</v>
      </c>
      <c r="FB21">
        <f t="shared" si="51"/>
        <v>47</v>
      </c>
      <c r="FC21">
        <v>71</v>
      </c>
      <c r="FD21">
        <v>2</v>
      </c>
      <c r="FE21">
        <f t="shared" si="52"/>
        <v>69</v>
      </c>
      <c r="FF21">
        <v>60</v>
      </c>
      <c r="FG21">
        <v>1</v>
      </c>
      <c r="FH21">
        <f t="shared" si="53"/>
        <v>59</v>
      </c>
      <c r="FI21">
        <v>159</v>
      </c>
      <c r="FJ21">
        <v>0</v>
      </c>
      <c r="FK21">
        <f t="shared" si="54"/>
        <v>159</v>
      </c>
      <c r="FL21">
        <v>142</v>
      </c>
      <c r="FM21">
        <v>0</v>
      </c>
      <c r="FN21">
        <f t="shared" si="55"/>
        <v>142</v>
      </c>
      <c r="FO21">
        <v>76</v>
      </c>
      <c r="FP21">
        <v>4</v>
      </c>
      <c r="FQ21">
        <f t="shared" si="56"/>
        <v>72</v>
      </c>
      <c r="FR21">
        <v>44</v>
      </c>
      <c r="FS21">
        <v>1</v>
      </c>
      <c r="FT21">
        <f t="shared" si="57"/>
        <v>43</v>
      </c>
      <c r="FU21">
        <v>167</v>
      </c>
      <c r="FV21">
        <v>3</v>
      </c>
      <c r="FW21">
        <f t="shared" si="58"/>
        <v>164</v>
      </c>
      <c r="FX21">
        <v>79</v>
      </c>
      <c r="FY21">
        <v>0</v>
      </c>
      <c r="FZ21">
        <f t="shared" si="59"/>
        <v>79</v>
      </c>
      <c r="GA21">
        <v>66</v>
      </c>
      <c r="GB21">
        <v>2</v>
      </c>
      <c r="GC21">
        <f t="shared" si="60"/>
        <v>64</v>
      </c>
      <c r="GD21">
        <v>62</v>
      </c>
      <c r="GE21">
        <v>0</v>
      </c>
      <c r="GF21">
        <f t="shared" si="61"/>
        <v>62</v>
      </c>
      <c r="GG21">
        <v>95</v>
      </c>
      <c r="GH21">
        <v>0</v>
      </c>
      <c r="GI21">
        <f t="shared" si="62"/>
        <v>95</v>
      </c>
      <c r="GJ21">
        <v>106</v>
      </c>
      <c r="GK21">
        <v>1</v>
      </c>
      <c r="GL21">
        <f t="shared" si="63"/>
        <v>105</v>
      </c>
      <c r="GM21">
        <v>60</v>
      </c>
      <c r="GN21">
        <v>0</v>
      </c>
      <c r="GO21">
        <f t="shared" si="64"/>
        <v>60</v>
      </c>
      <c r="GP21">
        <v>103</v>
      </c>
      <c r="GQ21">
        <v>0</v>
      </c>
      <c r="GR21">
        <f t="shared" si="65"/>
        <v>103</v>
      </c>
      <c r="GS21">
        <v>164</v>
      </c>
      <c r="GT21">
        <v>1</v>
      </c>
      <c r="GU21">
        <f t="shared" si="66"/>
        <v>163</v>
      </c>
      <c r="GV21">
        <v>93</v>
      </c>
      <c r="GW21">
        <v>0</v>
      </c>
      <c r="GX21">
        <f t="shared" si="67"/>
        <v>93</v>
      </c>
      <c r="GY21">
        <v>112</v>
      </c>
      <c r="GZ21">
        <v>0</v>
      </c>
      <c r="HA21">
        <f t="shared" si="68"/>
        <v>112</v>
      </c>
      <c r="HB21">
        <v>91</v>
      </c>
      <c r="HC21">
        <v>0</v>
      </c>
      <c r="HD21">
        <f t="shared" si="69"/>
        <v>91</v>
      </c>
      <c r="HE21">
        <v>174</v>
      </c>
      <c r="HF21">
        <v>1</v>
      </c>
      <c r="HG21">
        <f t="shared" si="70"/>
        <v>173</v>
      </c>
      <c r="HH21">
        <v>128</v>
      </c>
      <c r="HI21">
        <v>0</v>
      </c>
      <c r="HJ21">
        <f t="shared" si="71"/>
        <v>128</v>
      </c>
      <c r="HK21">
        <v>93</v>
      </c>
      <c r="HL21">
        <v>0</v>
      </c>
      <c r="HM21">
        <f t="shared" si="72"/>
        <v>93</v>
      </c>
      <c r="HN21">
        <v>67</v>
      </c>
      <c r="HO21">
        <v>0</v>
      </c>
      <c r="HP21">
        <f t="shared" si="73"/>
        <v>67</v>
      </c>
    </row>
    <row r="22" spans="1:224" ht="12.75">
      <c r="A22" t="s">
        <v>18</v>
      </c>
      <c r="C22">
        <v>15017</v>
      </c>
      <c r="D22">
        <v>732</v>
      </c>
      <c r="E22">
        <f t="shared" si="1"/>
        <v>14285</v>
      </c>
      <c r="F22">
        <v>12025</v>
      </c>
      <c r="G22">
        <v>547</v>
      </c>
      <c r="H22">
        <f t="shared" si="2"/>
        <v>11478</v>
      </c>
      <c r="I22">
        <v>14107</v>
      </c>
      <c r="J22">
        <v>870</v>
      </c>
      <c r="K22">
        <f t="shared" si="3"/>
        <v>13237</v>
      </c>
      <c r="L22">
        <v>11161</v>
      </c>
      <c r="M22">
        <v>369</v>
      </c>
      <c r="N22">
        <f t="shared" si="4"/>
        <v>10792</v>
      </c>
      <c r="O22">
        <v>9523</v>
      </c>
      <c r="P22">
        <v>305</v>
      </c>
      <c r="Q22">
        <f t="shared" si="5"/>
        <v>9218</v>
      </c>
      <c r="R22">
        <v>7798</v>
      </c>
      <c r="S22">
        <v>267</v>
      </c>
      <c r="T22">
        <f t="shared" si="6"/>
        <v>7531</v>
      </c>
      <c r="U22">
        <v>8917</v>
      </c>
      <c r="V22">
        <v>306</v>
      </c>
      <c r="W22">
        <f t="shared" si="7"/>
        <v>8611</v>
      </c>
      <c r="X22">
        <v>7501</v>
      </c>
      <c r="Y22">
        <v>244</v>
      </c>
      <c r="Z22">
        <f t="shared" si="8"/>
        <v>7257</v>
      </c>
      <c r="AA22" s="30">
        <v>9550</v>
      </c>
      <c r="AB22" s="30">
        <v>296</v>
      </c>
      <c r="AC22" s="30">
        <f t="shared" si="9"/>
        <v>9254</v>
      </c>
      <c r="AD22" s="19">
        <v>5923</v>
      </c>
      <c r="AE22" s="19">
        <v>210</v>
      </c>
      <c r="AF22" s="19">
        <f t="shared" si="0"/>
        <v>5713</v>
      </c>
      <c r="AG22">
        <v>7373</v>
      </c>
      <c r="AH22">
        <v>145</v>
      </c>
      <c r="AI22">
        <f t="shared" si="10"/>
        <v>7228</v>
      </c>
      <c r="AJ22">
        <v>6508</v>
      </c>
      <c r="AK22">
        <v>123</v>
      </c>
      <c r="AL22">
        <f t="shared" si="11"/>
        <v>6385</v>
      </c>
      <c r="AM22">
        <v>5091</v>
      </c>
      <c r="AN22">
        <v>100</v>
      </c>
      <c r="AO22">
        <f t="shared" si="12"/>
        <v>4991</v>
      </c>
      <c r="AP22">
        <v>5581</v>
      </c>
      <c r="AQ22">
        <v>90</v>
      </c>
      <c r="AR22">
        <f t="shared" si="13"/>
        <v>5491</v>
      </c>
      <c r="AS22">
        <v>6331</v>
      </c>
      <c r="AT22">
        <v>163</v>
      </c>
      <c r="AU22">
        <f t="shared" si="14"/>
        <v>6168</v>
      </c>
      <c r="AV22">
        <v>4184</v>
      </c>
      <c r="AW22">
        <v>145</v>
      </c>
      <c r="AX22">
        <f t="shared" si="15"/>
        <v>4039</v>
      </c>
      <c r="AY22">
        <v>4312</v>
      </c>
      <c r="AZ22">
        <v>134</v>
      </c>
      <c r="BA22">
        <f t="shared" si="16"/>
        <v>4178</v>
      </c>
      <c r="BB22">
        <v>6248</v>
      </c>
      <c r="BC22">
        <v>108</v>
      </c>
      <c r="BD22">
        <f t="shared" si="17"/>
        <v>6140</v>
      </c>
      <c r="BE22">
        <v>5268</v>
      </c>
      <c r="BF22">
        <v>169</v>
      </c>
      <c r="BG22">
        <f t="shared" si="18"/>
        <v>5099</v>
      </c>
      <c r="BH22">
        <v>6276</v>
      </c>
      <c r="BI22">
        <v>150</v>
      </c>
      <c r="BJ22">
        <f t="shared" si="19"/>
        <v>6126</v>
      </c>
      <c r="BK22" s="5">
        <v>6196</v>
      </c>
      <c r="BL22" s="5">
        <v>136</v>
      </c>
      <c r="BM22">
        <f t="shared" si="20"/>
        <v>6060</v>
      </c>
      <c r="BN22" s="5">
        <v>4442</v>
      </c>
      <c r="BO22" s="5">
        <v>119</v>
      </c>
      <c r="BP22">
        <f t="shared" si="21"/>
        <v>4323</v>
      </c>
      <c r="BQ22">
        <v>3968</v>
      </c>
      <c r="BR22">
        <v>164</v>
      </c>
      <c r="BS22">
        <f t="shared" si="22"/>
        <v>3804</v>
      </c>
      <c r="BT22">
        <v>3858</v>
      </c>
      <c r="BU22">
        <v>29</v>
      </c>
      <c r="BV22">
        <f t="shared" si="23"/>
        <v>3829</v>
      </c>
      <c r="BW22">
        <v>3767</v>
      </c>
      <c r="BX22">
        <v>128</v>
      </c>
      <c r="BY22">
        <f t="shared" si="24"/>
        <v>3639</v>
      </c>
      <c r="BZ22">
        <v>3581</v>
      </c>
      <c r="CA22">
        <v>46</v>
      </c>
      <c r="CB22">
        <f t="shared" si="25"/>
        <v>3535</v>
      </c>
      <c r="CC22">
        <v>3170</v>
      </c>
      <c r="CD22">
        <v>19</v>
      </c>
      <c r="CE22">
        <f t="shared" si="26"/>
        <v>3151</v>
      </c>
      <c r="CF22">
        <v>3056</v>
      </c>
      <c r="CG22">
        <v>17</v>
      </c>
      <c r="CH22">
        <f t="shared" si="27"/>
        <v>3039</v>
      </c>
      <c r="CI22">
        <v>2246</v>
      </c>
      <c r="CJ22">
        <v>15</v>
      </c>
      <c r="CK22">
        <f t="shared" si="28"/>
        <v>2231</v>
      </c>
      <c r="CL22">
        <v>3720</v>
      </c>
      <c r="CM22">
        <v>16</v>
      </c>
      <c r="CN22">
        <f t="shared" si="29"/>
        <v>3704</v>
      </c>
      <c r="CO22">
        <v>3041</v>
      </c>
      <c r="CP22">
        <v>33</v>
      </c>
      <c r="CQ22">
        <f t="shared" si="30"/>
        <v>3008</v>
      </c>
      <c r="CR22">
        <v>3136</v>
      </c>
      <c r="CS22">
        <v>15</v>
      </c>
      <c r="CT22">
        <f t="shared" si="31"/>
        <v>3121</v>
      </c>
      <c r="CU22">
        <v>3318</v>
      </c>
      <c r="CV22">
        <v>11</v>
      </c>
      <c r="CW22">
        <f t="shared" si="32"/>
        <v>3307</v>
      </c>
      <c r="CX22">
        <v>3378</v>
      </c>
      <c r="CY22">
        <v>16</v>
      </c>
      <c r="CZ22">
        <f t="shared" si="33"/>
        <v>3362</v>
      </c>
      <c r="DA22">
        <v>3321</v>
      </c>
      <c r="DB22">
        <v>8</v>
      </c>
      <c r="DC22">
        <f t="shared" si="34"/>
        <v>3313</v>
      </c>
      <c r="DD22">
        <v>3189</v>
      </c>
      <c r="DE22">
        <v>8</v>
      </c>
      <c r="DF22">
        <f t="shared" si="35"/>
        <v>3181</v>
      </c>
      <c r="DG22">
        <v>3029</v>
      </c>
      <c r="DH22">
        <v>11</v>
      </c>
      <c r="DI22">
        <f t="shared" si="36"/>
        <v>3018</v>
      </c>
      <c r="DJ22">
        <v>2751</v>
      </c>
      <c r="DK22">
        <v>7</v>
      </c>
      <c r="DL22">
        <f t="shared" si="37"/>
        <v>2744</v>
      </c>
      <c r="DM22">
        <v>2647</v>
      </c>
      <c r="DN22">
        <v>8</v>
      </c>
      <c r="DO22">
        <f t="shared" si="38"/>
        <v>2639</v>
      </c>
      <c r="DP22">
        <v>2423</v>
      </c>
      <c r="DQ22">
        <v>16</v>
      </c>
      <c r="DR22">
        <f t="shared" si="39"/>
        <v>2407</v>
      </c>
      <c r="DS22">
        <v>2627</v>
      </c>
      <c r="DT22">
        <v>18</v>
      </c>
      <c r="DU22">
        <f t="shared" si="40"/>
        <v>2609</v>
      </c>
      <c r="DV22">
        <v>2644</v>
      </c>
      <c r="DW22">
        <v>19</v>
      </c>
      <c r="DX22">
        <f t="shared" si="41"/>
        <v>2625</v>
      </c>
      <c r="DY22">
        <v>2383</v>
      </c>
      <c r="DZ22">
        <v>15</v>
      </c>
      <c r="EA22">
        <f t="shared" si="42"/>
        <v>2368</v>
      </c>
      <c r="EB22">
        <v>2857</v>
      </c>
      <c r="EC22">
        <v>9</v>
      </c>
      <c r="ED22">
        <f t="shared" si="43"/>
        <v>2848</v>
      </c>
      <c r="EE22">
        <v>3646</v>
      </c>
      <c r="EF22">
        <v>13</v>
      </c>
      <c r="EG22">
        <f t="shared" si="44"/>
        <v>3633</v>
      </c>
      <c r="EH22">
        <v>2989</v>
      </c>
      <c r="EI22">
        <v>8</v>
      </c>
      <c r="EJ22">
        <f t="shared" si="45"/>
        <v>2981</v>
      </c>
      <c r="EK22">
        <v>4036</v>
      </c>
      <c r="EL22">
        <v>29</v>
      </c>
      <c r="EM22">
        <f t="shared" si="46"/>
        <v>4007</v>
      </c>
      <c r="EN22">
        <v>3020</v>
      </c>
      <c r="EO22">
        <v>12</v>
      </c>
      <c r="EP22">
        <f t="shared" si="47"/>
        <v>3008</v>
      </c>
      <c r="EQ22">
        <v>2738</v>
      </c>
      <c r="ER22">
        <v>14</v>
      </c>
      <c r="ES22">
        <f t="shared" si="48"/>
        <v>2724</v>
      </c>
      <c r="ET22">
        <v>2641</v>
      </c>
      <c r="EU22">
        <v>13</v>
      </c>
      <c r="EV22">
        <f t="shared" si="49"/>
        <v>2628</v>
      </c>
      <c r="EW22">
        <v>2531</v>
      </c>
      <c r="EX22">
        <v>16</v>
      </c>
      <c r="EY22">
        <f t="shared" si="50"/>
        <v>2515</v>
      </c>
      <c r="EZ22">
        <v>2285</v>
      </c>
      <c r="FA22">
        <v>0</v>
      </c>
      <c r="FB22">
        <f t="shared" si="51"/>
        <v>2285</v>
      </c>
      <c r="FC22">
        <v>1952</v>
      </c>
      <c r="FD22">
        <v>10</v>
      </c>
      <c r="FE22">
        <f t="shared" si="52"/>
        <v>1942</v>
      </c>
      <c r="FF22">
        <v>1772</v>
      </c>
      <c r="FG22">
        <v>7</v>
      </c>
      <c r="FH22">
        <f t="shared" si="53"/>
        <v>1765</v>
      </c>
      <c r="FI22">
        <v>2062</v>
      </c>
      <c r="FJ22">
        <v>6</v>
      </c>
      <c r="FK22">
        <f t="shared" si="54"/>
        <v>2056</v>
      </c>
      <c r="FL22">
        <v>2469</v>
      </c>
      <c r="FM22">
        <v>5</v>
      </c>
      <c r="FN22">
        <f t="shared" si="55"/>
        <v>2464</v>
      </c>
      <c r="FO22">
        <v>1625</v>
      </c>
      <c r="FP22">
        <v>6</v>
      </c>
      <c r="FQ22">
        <f t="shared" si="56"/>
        <v>1619</v>
      </c>
      <c r="FR22">
        <v>1956</v>
      </c>
      <c r="FS22">
        <v>2</v>
      </c>
      <c r="FT22">
        <f t="shared" si="57"/>
        <v>1954</v>
      </c>
      <c r="FU22">
        <v>1729</v>
      </c>
      <c r="FV22">
        <v>3</v>
      </c>
      <c r="FW22">
        <f t="shared" si="58"/>
        <v>1726</v>
      </c>
      <c r="FX22">
        <v>1406</v>
      </c>
      <c r="FY22">
        <v>12</v>
      </c>
      <c r="FZ22">
        <f t="shared" si="59"/>
        <v>1394</v>
      </c>
      <c r="GA22">
        <v>1139</v>
      </c>
      <c r="GB22">
        <v>5</v>
      </c>
      <c r="GC22">
        <f t="shared" si="60"/>
        <v>1134</v>
      </c>
      <c r="GD22">
        <v>1012</v>
      </c>
      <c r="GE22">
        <v>2</v>
      </c>
      <c r="GF22">
        <f t="shared" si="61"/>
        <v>1010</v>
      </c>
      <c r="GG22">
        <v>1395</v>
      </c>
      <c r="GH22">
        <v>2</v>
      </c>
      <c r="GI22">
        <f t="shared" si="62"/>
        <v>1393</v>
      </c>
      <c r="GJ22">
        <v>780</v>
      </c>
      <c r="GK22">
        <v>4</v>
      </c>
      <c r="GL22">
        <f t="shared" si="63"/>
        <v>776</v>
      </c>
      <c r="GM22">
        <v>820</v>
      </c>
      <c r="GN22">
        <v>3</v>
      </c>
      <c r="GO22">
        <f t="shared" si="64"/>
        <v>817</v>
      </c>
      <c r="GP22">
        <v>869</v>
      </c>
      <c r="GQ22">
        <v>3</v>
      </c>
      <c r="GR22">
        <f t="shared" si="65"/>
        <v>866</v>
      </c>
      <c r="GS22">
        <v>974</v>
      </c>
      <c r="GT22">
        <v>6</v>
      </c>
      <c r="GU22">
        <f t="shared" si="66"/>
        <v>968</v>
      </c>
      <c r="GV22">
        <v>1417</v>
      </c>
      <c r="GW22">
        <v>3</v>
      </c>
      <c r="GX22">
        <f t="shared" si="67"/>
        <v>1414</v>
      </c>
      <c r="GY22">
        <v>678</v>
      </c>
      <c r="GZ22">
        <v>4</v>
      </c>
      <c r="HA22">
        <f t="shared" si="68"/>
        <v>674</v>
      </c>
      <c r="HB22">
        <v>729</v>
      </c>
      <c r="HC22">
        <v>2</v>
      </c>
      <c r="HD22">
        <f t="shared" si="69"/>
        <v>727</v>
      </c>
      <c r="HE22">
        <v>479</v>
      </c>
      <c r="HF22">
        <v>4</v>
      </c>
      <c r="HG22">
        <f t="shared" si="70"/>
        <v>475</v>
      </c>
      <c r="HH22">
        <v>417</v>
      </c>
      <c r="HI22">
        <v>5</v>
      </c>
      <c r="HJ22">
        <f t="shared" si="71"/>
        <v>412</v>
      </c>
      <c r="HK22">
        <v>512</v>
      </c>
      <c r="HL22">
        <v>3</v>
      </c>
      <c r="HM22">
        <f t="shared" si="72"/>
        <v>509</v>
      </c>
      <c r="HN22">
        <v>675</v>
      </c>
      <c r="HO22">
        <v>2</v>
      </c>
      <c r="HP22">
        <f t="shared" si="73"/>
        <v>673</v>
      </c>
    </row>
    <row r="23" spans="1:224" ht="12.75">
      <c r="A23" t="s">
        <v>19</v>
      </c>
      <c r="C23">
        <f>+C24+C25</f>
        <v>4145</v>
      </c>
      <c r="D23">
        <f>+D24+D25</f>
        <v>5001</v>
      </c>
      <c r="E23">
        <f t="shared" si="1"/>
        <v>-856</v>
      </c>
      <c r="F23">
        <f>+F24+F25</f>
        <v>3573</v>
      </c>
      <c r="G23">
        <f>+G24+G25</f>
        <v>4487</v>
      </c>
      <c r="H23">
        <f t="shared" si="2"/>
        <v>-914</v>
      </c>
      <c r="I23">
        <f>+I24+I25</f>
        <v>4652</v>
      </c>
      <c r="J23">
        <f>+J24+J25</f>
        <v>6051</v>
      </c>
      <c r="K23">
        <f t="shared" si="3"/>
        <v>-1399</v>
      </c>
      <c r="L23">
        <f>+L24+L25</f>
        <v>3541</v>
      </c>
      <c r="M23">
        <f>+M24+M25</f>
        <v>4862</v>
      </c>
      <c r="N23">
        <f t="shared" si="4"/>
        <v>-1321</v>
      </c>
      <c r="O23">
        <f>+O24+O25</f>
        <v>3709</v>
      </c>
      <c r="P23">
        <f>+P24+P25</f>
        <v>5052</v>
      </c>
      <c r="Q23">
        <f t="shared" si="5"/>
        <v>-1343</v>
      </c>
      <c r="R23">
        <f>+R24+R25</f>
        <v>2325</v>
      </c>
      <c r="S23">
        <f>+S24+S25</f>
        <v>4172</v>
      </c>
      <c r="T23">
        <f t="shared" si="6"/>
        <v>-1847</v>
      </c>
      <c r="U23">
        <f>+U24+U25</f>
        <v>2950</v>
      </c>
      <c r="V23">
        <f>+V24+V25</f>
        <v>3835</v>
      </c>
      <c r="W23">
        <f t="shared" si="7"/>
        <v>-885</v>
      </c>
      <c r="X23">
        <f>+X24+X25</f>
        <v>2315</v>
      </c>
      <c r="Y23">
        <f>+Y24+Y25</f>
        <v>4147</v>
      </c>
      <c r="Z23">
        <f t="shared" si="8"/>
        <v>-1832</v>
      </c>
      <c r="AA23" s="30">
        <f>+AA24+AA25</f>
        <v>3718</v>
      </c>
      <c r="AB23" s="30">
        <f>+AB24+AB25</f>
        <v>5076</v>
      </c>
      <c r="AC23" s="30">
        <f t="shared" si="9"/>
        <v>-1358</v>
      </c>
      <c r="AD23" s="19">
        <f>+AD24+AD25</f>
        <v>1645</v>
      </c>
      <c r="AE23" s="19">
        <f>+AE24+AE25</f>
        <v>2923</v>
      </c>
      <c r="AF23" s="19">
        <f t="shared" si="0"/>
        <v>-1278</v>
      </c>
      <c r="AG23">
        <f>+AG24+AG25</f>
        <v>1772</v>
      </c>
      <c r="AH23">
        <f>+AH24+AH25</f>
        <v>2145</v>
      </c>
      <c r="AI23">
        <f t="shared" si="10"/>
        <v>-373</v>
      </c>
      <c r="AJ23">
        <f>+AJ24+AJ25</f>
        <v>1588</v>
      </c>
      <c r="AK23">
        <f>+AK24+AK25</f>
        <v>4516</v>
      </c>
      <c r="AL23">
        <f t="shared" si="11"/>
        <v>-2928</v>
      </c>
      <c r="AM23">
        <f>+AM24+AM25</f>
        <v>1151</v>
      </c>
      <c r="AN23">
        <f>+AN24+AN25</f>
        <v>2638</v>
      </c>
      <c r="AO23">
        <f t="shared" si="12"/>
        <v>-1487</v>
      </c>
      <c r="AP23">
        <f>+AP24+AP25</f>
        <v>1140</v>
      </c>
      <c r="AQ23">
        <f>+AQ24+AQ25</f>
        <v>1967</v>
      </c>
      <c r="AR23">
        <f t="shared" si="13"/>
        <v>-827</v>
      </c>
      <c r="AS23">
        <f>+AS24+AS25</f>
        <v>1192</v>
      </c>
      <c r="AT23">
        <f>+AT24+AT25</f>
        <v>2380</v>
      </c>
      <c r="AU23">
        <f t="shared" si="14"/>
        <v>-1188</v>
      </c>
      <c r="AV23">
        <f>+AV24+AV25</f>
        <v>1257</v>
      </c>
      <c r="AW23">
        <f>+AW24+AW25</f>
        <v>2780</v>
      </c>
      <c r="AX23">
        <f t="shared" si="15"/>
        <v>-1523</v>
      </c>
      <c r="AY23">
        <f>+AY24+AY25</f>
        <v>1182</v>
      </c>
      <c r="AZ23">
        <f>+AZ24+AZ25</f>
        <v>2394</v>
      </c>
      <c r="BA23">
        <f t="shared" si="16"/>
        <v>-1212</v>
      </c>
      <c r="BB23">
        <f>+BB24+BB25</f>
        <v>962</v>
      </c>
      <c r="BC23">
        <f>+BC24+BC25</f>
        <v>2018</v>
      </c>
      <c r="BD23">
        <f t="shared" si="17"/>
        <v>-1056</v>
      </c>
      <c r="BE23">
        <f>+BE24+BE25</f>
        <v>1289</v>
      </c>
      <c r="BF23">
        <f>+BF24+BF25</f>
        <v>1550</v>
      </c>
      <c r="BG23">
        <f t="shared" si="18"/>
        <v>-261</v>
      </c>
      <c r="BH23">
        <f>+BH24+BH25</f>
        <v>767</v>
      </c>
      <c r="BI23">
        <f>+BI24+BI25</f>
        <v>3130</v>
      </c>
      <c r="BJ23">
        <f t="shared" si="19"/>
        <v>-2363</v>
      </c>
      <c r="BK23">
        <f>+BK24+BK25</f>
        <v>1032</v>
      </c>
      <c r="BL23">
        <f>+BL24+BL25</f>
        <v>1749</v>
      </c>
      <c r="BM23">
        <f t="shared" si="20"/>
        <v>-717</v>
      </c>
      <c r="BN23">
        <f>+BN24+BN25</f>
        <v>816</v>
      </c>
      <c r="BO23">
        <f>+BO24+BO25</f>
        <v>1980</v>
      </c>
      <c r="BP23">
        <f t="shared" si="21"/>
        <v>-1164</v>
      </c>
      <c r="BQ23">
        <f>+BQ24+BQ25</f>
        <v>716</v>
      </c>
      <c r="BR23">
        <f>SUM(BR24:BR25)</f>
        <v>1987</v>
      </c>
      <c r="BS23">
        <f t="shared" si="22"/>
        <v>-1271</v>
      </c>
      <c r="BT23">
        <f>+BT24+BT25</f>
        <v>585</v>
      </c>
      <c r="BU23">
        <f>SUM(BU24:BU25)</f>
        <v>1964</v>
      </c>
      <c r="BV23">
        <f t="shared" si="23"/>
        <v>-1379</v>
      </c>
      <c r="BW23">
        <f>+BW24+BW25</f>
        <v>791</v>
      </c>
      <c r="BX23">
        <f>SUM(BX24:BX25)</f>
        <v>1758</v>
      </c>
      <c r="BY23">
        <f t="shared" si="24"/>
        <v>-967</v>
      </c>
      <c r="BZ23">
        <f>+BZ24+BZ25</f>
        <v>734</v>
      </c>
      <c r="CA23">
        <f>SUM(CA24:CA25)</f>
        <v>2052</v>
      </c>
      <c r="CB23">
        <f t="shared" si="25"/>
        <v>-1318</v>
      </c>
      <c r="CC23">
        <f>+CC24+CC25</f>
        <v>1012</v>
      </c>
      <c r="CD23">
        <f>SUM(CD24:CD25)</f>
        <v>1884</v>
      </c>
      <c r="CE23">
        <f t="shared" si="26"/>
        <v>-872</v>
      </c>
      <c r="CF23">
        <f>+CF24+CF25</f>
        <v>698</v>
      </c>
      <c r="CG23">
        <f>SUM(CG24:CG25)</f>
        <v>1702</v>
      </c>
      <c r="CH23">
        <f t="shared" si="27"/>
        <v>-1004</v>
      </c>
      <c r="CI23">
        <f>SUM(CI24:CI25)</f>
        <v>876</v>
      </c>
      <c r="CJ23">
        <f>SUM(CJ24:CJ25)</f>
        <v>1673</v>
      </c>
      <c r="CK23">
        <f t="shared" si="28"/>
        <v>-797</v>
      </c>
      <c r="CL23">
        <f>SUM(CL24:CL25)</f>
        <v>862</v>
      </c>
      <c r="CM23">
        <f>SUM(CM24:CM25)</f>
        <v>1790</v>
      </c>
      <c r="CN23">
        <f t="shared" si="29"/>
        <v>-928</v>
      </c>
      <c r="CO23">
        <f>SUM(CO24:CO25)</f>
        <v>698</v>
      </c>
      <c r="CP23">
        <f>SUM(CP24:CP25)</f>
        <v>1837</v>
      </c>
      <c r="CQ23">
        <f t="shared" si="30"/>
        <v>-1139</v>
      </c>
      <c r="CR23">
        <f>SUM(CR24:CR25)</f>
        <v>712</v>
      </c>
      <c r="CS23">
        <f>SUM(CS24:CS25)</f>
        <v>1832</v>
      </c>
      <c r="CT23">
        <f t="shared" si="31"/>
        <v>-1120</v>
      </c>
      <c r="CU23">
        <f>SUM(CU24:CU25)</f>
        <v>706</v>
      </c>
      <c r="CV23">
        <f>SUM(CV24:CV25)</f>
        <v>1843</v>
      </c>
      <c r="CW23">
        <f t="shared" si="32"/>
        <v>-1137</v>
      </c>
      <c r="CX23">
        <f>SUM(CX24:CX25)</f>
        <v>589</v>
      </c>
      <c r="CY23">
        <f>SUM(CY24:CY25)</f>
        <v>2025</v>
      </c>
      <c r="CZ23">
        <f t="shared" si="33"/>
        <v>-1436</v>
      </c>
      <c r="DA23">
        <f>SUM(DA24:DA25)</f>
        <v>528</v>
      </c>
      <c r="DB23">
        <f>SUM(DB24:DB25)</f>
        <v>1466</v>
      </c>
      <c r="DC23">
        <f t="shared" si="34"/>
        <v>-938</v>
      </c>
      <c r="DD23">
        <f>SUM(DD24:DD25)</f>
        <v>465</v>
      </c>
      <c r="DE23">
        <f>SUM(DE24:DE25)</f>
        <v>1255</v>
      </c>
      <c r="DF23">
        <f t="shared" si="35"/>
        <v>-790</v>
      </c>
      <c r="DG23">
        <f>SUM(DG24:DG25)</f>
        <v>479</v>
      </c>
      <c r="DH23">
        <f>SUM(DH24:DH25)</f>
        <v>1499</v>
      </c>
      <c r="DI23">
        <f t="shared" si="36"/>
        <v>-1020</v>
      </c>
      <c r="DJ23">
        <f>SUM(DJ24:DJ25)</f>
        <v>459</v>
      </c>
      <c r="DK23">
        <f>SUM(DK24:DK25)</f>
        <v>1270</v>
      </c>
      <c r="DL23">
        <f t="shared" si="37"/>
        <v>-811</v>
      </c>
      <c r="DM23">
        <f>SUM(DM24:DM25)</f>
        <v>515</v>
      </c>
      <c r="DN23">
        <f>SUM(DN24:DN25)</f>
        <v>1605</v>
      </c>
      <c r="DO23">
        <f t="shared" si="38"/>
        <v>-1090</v>
      </c>
      <c r="DP23">
        <f>SUM(DP24:DP25)</f>
        <v>457</v>
      </c>
      <c r="DQ23">
        <f>SUM(DQ24:DQ25)</f>
        <v>1499</v>
      </c>
      <c r="DR23">
        <f t="shared" si="39"/>
        <v>-1042</v>
      </c>
      <c r="DS23">
        <f>SUM(DS24:DS25)</f>
        <v>421</v>
      </c>
      <c r="DT23">
        <f>SUM(DT24:DT25)</f>
        <v>1333</v>
      </c>
      <c r="DU23">
        <f t="shared" si="40"/>
        <v>-912</v>
      </c>
      <c r="DV23">
        <f>SUM(DV24:DV25)</f>
        <v>542</v>
      </c>
      <c r="DW23">
        <f>SUM(DW24:DW25)</f>
        <v>1042</v>
      </c>
      <c r="DX23">
        <f t="shared" si="41"/>
        <v>-500</v>
      </c>
      <c r="DY23">
        <f>SUM(DY24:DY25)</f>
        <v>385</v>
      </c>
      <c r="DZ23">
        <f>SUM(DZ24:DZ25)</f>
        <v>1568</v>
      </c>
      <c r="EA23">
        <f t="shared" si="42"/>
        <v>-1183</v>
      </c>
      <c r="EB23">
        <f>SUM(EB24:EB25)</f>
        <v>364</v>
      </c>
      <c r="EC23">
        <f>SUM(EC24:EC25)</f>
        <v>1325</v>
      </c>
      <c r="ED23">
        <f t="shared" si="43"/>
        <v>-961</v>
      </c>
      <c r="EE23">
        <f>SUM(EE24:EE25)</f>
        <v>420</v>
      </c>
      <c r="EF23">
        <f>SUM(EF24:EF25)</f>
        <v>1333</v>
      </c>
      <c r="EG23">
        <f t="shared" si="44"/>
        <v>-913</v>
      </c>
      <c r="EH23">
        <f>SUM(EH24:EH25)</f>
        <v>392</v>
      </c>
      <c r="EI23">
        <f>SUM(EI24:EI25)</f>
        <v>855</v>
      </c>
      <c r="EJ23">
        <f t="shared" si="45"/>
        <v>-463</v>
      </c>
      <c r="EK23">
        <f>SUM(EK24:EK25)</f>
        <v>274</v>
      </c>
      <c r="EL23">
        <f>SUM(EL24:EL25)</f>
        <v>1355</v>
      </c>
      <c r="EM23">
        <f t="shared" si="46"/>
        <v>-1081</v>
      </c>
      <c r="EN23">
        <f>SUM(EN24:EN25)</f>
        <v>264</v>
      </c>
      <c r="EO23">
        <f>SUM(EO24:EO25)</f>
        <v>1068</v>
      </c>
      <c r="EP23">
        <f t="shared" si="47"/>
        <v>-804</v>
      </c>
      <c r="EQ23">
        <v>317</v>
      </c>
      <c r="ER23">
        <f>SUM(ER24:ER25)</f>
        <v>1123</v>
      </c>
      <c r="ES23">
        <f t="shared" si="48"/>
        <v>-806</v>
      </c>
      <c r="ET23">
        <f>SUM(ET24:ET25)</f>
        <v>218</v>
      </c>
      <c r="EU23">
        <f>SUM(EU24:EU25)</f>
        <v>834</v>
      </c>
      <c r="EV23">
        <f t="shared" si="49"/>
        <v>-616</v>
      </c>
      <c r="EW23">
        <f>SUM(EW24:EW25)</f>
        <v>300</v>
      </c>
      <c r="EX23">
        <f>SUM(EX24:EX25)</f>
        <v>1104</v>
      </c>
      <c r="EY23">
        <f t="shared" si="50"/>
        <v>-804</v>
      </c>
      <c r="EZ23">
        <f>SUM(EZ24:EZ25)</f>
        <v>289</v>
      </c>
      <c r="FA23">
        <f>SUM(FA24:FA25)</f>
        <v>994</v>
      </c>
      <c r="FB23">
        <f t="shared" si="51"/>
        <v>-705</v>
      </c>
      <c r="FC23">
        <f>SUM(FC24:FC25)</f>
        <v>311</v>
      </c>
      <c r="FD23">
        <f>SUM(FD24:FD25)</f>
        <v>1553</v>
      </c>
      <c r="FE23">
        <f t="shared" si="52"/>
        <v>-1242</v>
      </c>
      <c r="FF23">
        <f>SUM(FF24:FF25)</f>
        <v>529</v>
      </c>
      <c r="FG23">
        <f>SUM(FG24:FG25)</f>
        <v>982</v>
      </c>
      <c r="FH23">
        <f t="shared" si="53"/>
        <v>-453</v>
      </c>
      <c r="FI23">
        <f>SUM(FI24:FI25)</f>
        <v>272</v>
      </c>
      <c r="FJ23">
        <f>SUM(FJ24:FJ25)</f>
        <v>1271</v>
      </c>
      <c r="FK23">
        <f t="shared" si="54"/>
        <v>-999</v>
      </c>
      <c r="FL23">
        <f>SUM(FL24:FL25)</f>
        <v>228</v>
      </c>
      <c r="FM23">
        <f>SUM(FM24:FM25)</f>
        <v>950</v>
      </c>
      <c r="FN23">
        <f t="shared" si="55"/>
        <v>-722</v>
      </c>
      <c r="FO23">
        <f>SUM(FO24:FO25)</f>
        <v>201</v>
      </c>
      <c r="FP23">
        <f>SUM(FP24:FP25)</f>
        <v>1108</v>
      </c>
      <c r="FQ23">
        <f t="shared" si="56"/>
        <v>-907</v>
      </c>
      <c r="FR23">
        <f>SUM(FR24:FR25)</f>
        <v>185</v>
      </c>
      <c r="FS23">
        <f>SUM(FS24:FS25)</f>
        <v>988</v>
      </c>
      <c r="FT23">
        <f t="shared" si="57"/>
        <v>-803</v>
      </c>
      <c r="FU23">
        <f>SUM(FU24:FU25)</f>
        <v>132</v>
      </c>
      <c r="FV23">
        <f>SUM(FV24:FV25)</f>
        <v>974</v>
      </c>
      <c r="FW23">
        <f t="shared" si="58"/>
        <v>-842</v>
      </c>
      <c r="FX23">
        <f>SUM(FX24:FX25)</f>
        <v>102</v>
      </c>
      <c r="FY23">
        <f>SUM(FY24:FY25)</f>
        <v>891</v>
      </c>
      <c r="FZ23">
        <f t="shared" si="59"/>
        <v>-789</v>
      </c>
      <c r="GA23">
        <f>SUM(GA24:GA25)</f>
        <v>98</v>
      </c>
      <c r="GB23">
        <f>SUM(GB24:GB25)</f>
        <v>997</v>
      </c>
      <c r="GC23">
        <f t="shared" si="60"/>
        <v>-899</v>
      </c>
      <c r="GD23">
        <f>SUM(GD24:GD25)</f>
        <v>63</v>
      </c>
      <c r="GE23">
        <f>SUM(GE24:GE25)</f>
        <v>803</v>
      </c>
      <c r="GF23">
        <f t="shared" si="61"/>
        <v>-740</v>
      </c>
      <c r="GG23">
        <f>SUM(GG24:GG25)</f>
        <v>83</v>
      </c>
      <c r="GH23">
        <f>SUM(GH24:GH25)</f>
        <v>1040</v>
      </c>
      <c r="GI23">
        <f t="shared" si="62"/>
        <v>-957</v>
      </c>
      <c r="GJ23">
        <f>SUM(GJ24:GJ25)</f>
        <v>83</v>
      </c>
      <c r="GK23">
        <f>SUM(GK24:GK25)</f>
        <v>872</v>
      </c>
      <c r="GL23">
        <f t="shared" si="63"/>
        <v>-789</v>
      </c>
      <c r="GM23">
        <f>SUM(GM24:GM25)</f>
        <v>116</v>
      </c>
      <c r="GN23">
        <f>SUM(GN24:GN25)</f>
        <v>1076</v>
      </c>
      <c r="GO23">
        <f t="shared" si="64"/>
        <v>-960</v>
      </c>
      <c r="GP23">
        <f>SUM(GP24:GP25)</f>
        <v>94</v>
      </c>
      <c r="GQ23">
        <f>SUM(GQ24:GQ25)</f>
        <v>811</v>
      </c>
      <c r="GR23">
        <f t="shared" si="65"/>
        <v>-717</v>
      </c>
      <c r="GS23">
        <f>SUM(GS24:GS25)</f>
        <v>76</v>
      </c>
      <c r="GT23">
        <f>SUM(GT24:GT25)</f>
        <v>1040</v>
      </c>
      <c r="GU23">
        <f t="shared" si="66"/>
        <v>-964</v>
      </c>
      <c r="GV23">
        <f>SUM(GV24:GV25)</f>
        <v>53</v>
      </c>
      <c r="GW23">
        <f>SUM(GW24:GW25)</f>
        <v>984</v>
      </c>
      <c r="GX23">
        <f t="shared" si="67"/>
        <v>-931</v>
      </c>
      <c r="GY23">
        <f>SUM(GY24:GY25)</f>
        <v>36</v>
      </c>
      <c r="GZ23">
        <f>SUM(GZ24:GZ25)</f>
        <v>1059</v>
      </c>
      <c r="HA23">
        <f t="shared" si="68"/>
        <v>-1023</v>
      </c>
      <c r="HB23">
        <f>SUM(HB24:HB25)</f>
        <v>57</v>
      </c>
      <c r="HC23">
        <f>SUM(HC24:HC25)</f>
        <v>968</v>
      </c>
      <c r="HD23">
        <f t="shared" si="69"/>
        <v>-911</v>
      </c>
      <c r="HE23">
        <f>SUM(HE24:HE25)</f>
        <v>75</v>
      </c>
      <c r="HF23">
        <f>SUM(HF24:HF25)</f>
        <v>1238</v>
      </c>
      <c r="HG23">
        <f t="shared" si="70"/>
        <v>-1163</v>
      </c>
      <c r="HH23">
        <f>SUM(HH24:HH25)</f>
        <v>105</v>
      </c>
      <c r="HI23">
        <f>SUM(HI24:HI25)</f>
        <v>1053</v>
      </c>
      <c r="HJ23">
        <f t="shared" si="71"/>
        <v>-948</v>
      </c>
      <c r="HK23">
        <f>SUM(HK24:HK25)</f>
        <v>87</v>
      </c>
      <c r="HL23">
        <f>SUM(HL24:HL25)</f>
        <v>980</v>
      </c>
      <c r="HM23">
        <f t="shared" si="72"/>
        <v>-893</v>
      </c>
      <c r="HN23">
        <f>SUM(HN24:HN25)</f>
        <v>101</v>
      </c>
      <c r="HO23">
        <f>SUM(HO24:HO25)</f>
        <v>849</v>
      </c>
      <c r="HP23">
        <f t="shared" si="73"/>
        <v>-748</v>
      </c>
    </row>
    <row r="24" spans="1:224" ht="12.75">
      <c r="A24" t="s">
        <v>20</v>
      </c>
      <c r="C24">
        <v>3855</v>
      </c>
      <c r="D24">
        <v>4684</v>
      </c>
      <c r="E24">
        <f t="shared" si="1"/>
        <v>-829</v>
      </c>
      <c r="F24">
        <v>3418</v>
      </c>
      <c r="G24">
        <v>4157</v>
      </c>
      <c r="H24">
        <f t="shared" si="2"/>
        <v>-739</v>
      </c>
      <c r="I24">
        <v>4502</v>
      </c>
      <c r="J24">
        <v>5719</v>
      </c>
      <c r="K24">
        <f t="shared" si="3"/>
        <v>-1217</v>
      </c>
      <c r="L24">
        <v>3436</v>
      </c>
      <c r="M24">
        <v>4597</v>
      </c>
      <c r="N24">
        <f t="shared" si="4"/>
        <v>-1161</v>
      </c>
      <c r="O24">
        <v>3606</v>
      </c>
      <c r="P24">
        <v>4748</v>
      </c>
      <c r="Q24">
        <f t="shared" si="5"/>
        <v>-1142</v>
      </c>
      <c r="R24">
        <v>2255</v>
      </c>
      <c r="S24">
        <v>3974</v>
      </c>
      <c r="T24">
        <f t="shared" si="6"/>
        <v>-1719</v>
      </c>
      <c r="U24">
        <v>2794</v>
      </c>
      <c r="V24">
        <v>3541</v>
      </c>
      <c r="W24">
        <f t="shared" si="7"/>
        <v>-747</v>
      </c>
      <c r="X24">
        <v>2213</v>
      </c>
      <c r="Y24">
        <v>3912</v>
      </c>
      <c r="Z24">
        <f t="shared" si="8"/>
        <v>-1699</v>
      </c>
      <c r="AA24" s="30">
        <v>3608</v>
      </c>
      <c r="AB24" s="30">
        <v>4778</v>
      </c>
      <c r="AC24" s="30">
        <f t="shared" si="9"/>
        <v>-1170</v>
      </c>
      <c r="AD24" s="19">
        <v>1580</v>
      </c>
      <c r="AE24" s="19">
        <v>2727</v>
      </c>
      <c r="AF24" s="19">
        <f t="shared" si="0"/>
        <v>-1147</v>
      </c>
      <c r="AG24">
        <v>1697</v>
      </c>
      <c r="AH24">
        <v>1927</v>
      </c>
      <c r="AI24">
        <f t="shared" si="10"/>
        <v>-230</v>
      </c>
      <c r="AJ24">
        <v>1552</v>
      </c>
      <c r="AK24">
        <v>4258</v>
      </c>
      <c r="AL24">
        <f t="shared" si="11"/>
        <v>-2706</v>
      </c>
      <c r="AM24">
        <v>1121</v>
      </c>
      <c r="AN24">
        <v>2486</v>
      </c>
      <c r="AO24">
        <f t="shared" si="12"/>
        <v>-1365</v>
      </c>
      <c r="AP24">
        <v>1107</v>
      </c>
      <c r="AQ24">
        <v>1802</v>
      </c>
      <c r="AR24">
        <f t="shared" si="13"/>
        <v>-695</v>
      </c>
      <c r="AS24">
        <v>1030</v>
      </c>
      <c r="AT24">
        <v>1966</v>
      </c>
      <c r="AU24">
        <f t="shared" si="14"/>
        <v>-936</v>
      </c>
      <c r="AV24">
        <v>1112</v>
      </c>
      <c r="AW24">
        <v>2427</v>
      </c>
      <c r="AX24">
        <f t="shared" si="15"/>
        <v>-1315</v>
      </c>
      <c r="AY24">
        <v>1087</v>
      </c>
      <c r="AZ24">
        <v>2093</v>
      </c>
      <c r="BA24">
        <f t="shared" si="16"/>
        <v>-1006</v>
      </c>
      <c r="BB24">
        <v>895</v>
      </c>
      <c r="BC24">
        <v>1733</v>
      </c>
      <c r="BD24">
        <f t="shared" si="17"/>
        <v>-838</v>
      </c>
      <c r="BE24">
        <v>1243</v>
      </c>
      <c r="BF24">
        <v>1289</v>
      </c>
      <c r="BG24">
        <f t="shared" si="18"/>
        <v>-46</v>
      </c>
      <c r="BH24">
        <v>743</v>
      </c>
      <c r="BI24">
        <v>2926</v>
      </c>
      <c r="BJ24">
        <f t="shared" si="19"/>
        <v>-2183</v>
      </c>
      <c r="BK24" s="5">
        <v>993</v>
      </c>
      <c r="BL24" s="5">
        <v>1543</v>
      </c>
      <c r="BM24">
        <f t="shared" si="20"/>
        <v>-550</v>
      </c>
      <c r="BN24" s="5">
        <v>795</v>
      </c>
      <c r="BO24" s="5">
        <v>1773</v>
      </c>
      <c r="BP24">
        <f t="shared" si="21"/>
        <v>-978</v>
      </c>
      <c r="BQ24">
        <v>692</v>
      </c>
      <c r="BR24">
        <v>1980</v>
      </c>
      <c r="BS24">
        <f t="shared" si="22"/>
        <v>-1288</v>
      </c>
      <c r="BT24">
        <v>556</v>
      </c>
      <c r="BU24">
        <v>1958</v>
      </c>
      <c r="BV24">
        <f t="shared" si="23"/>
        <v>-1402</v>
      </c>
      <c r="BW24">
        <v>769</v>
      </c>
      <c r="BX24">
        <v>1755</v>
      </c>
      <c r="BY24">
        <f t="shared" si="24"/>
        <v>-986</v>
      </c>
      <c r="BZ24">
        <v>715</v>
      </c>
      <c r="CA24">
        <v>2049</v>
      </c>
      <c r="CB24">
        <f t="shared" si="25"/>
        <v>-1334</v>
      </c>
      <c r="CC24">
        <v>995</v>
      </c>
      <c r="CD24">
        <v>1881</v>
      </c>
      <c r="CE24">
        <f t="shared" si="26"/>
        <v>-886</v>
      </c>
      <c r="CF24">
        <v>684</v>
      </c>
      <c r="CG24">
        <v>1698</v>
      </c>
      <c r="CH24">
        <f t="shared" si="27"/>
        <v>-1014</v>
      </c>
      <c r="CI24">
        <v>856</v>
      </c>
      <c r="CJ24">
        <v>1670</v>
      </c>
      <c r="CK24">
        <f t="shared" si="28"/>
        <v>-814</v>
      </c>
      <c r="CL24">
        <v>827</v>
      </c>
      <c r="CM24">
        <v>1788</v>
      </c>
      <c r="CN24">
        <f t="shared" si="29"/>
        <v>-961</v>
      </c>
      <c r="CO24">
        <v>675</v>
      </c>
      <c r="CP24">
        <v>1833</v>
      </c>
      <c r="CQ24">
        <f t="shared" si="30"/>
        <v>-1158</v>
      </c>
      <c r="CR24">
        <v>687</v>
      </c>
      <c r="CS24">
        <v>1830</v>
      </c>
      <c r="CT24">
        <f t="shared" si="31"/>
        <v>-1143</v>
      </c>
      <c r="CU24">
        <v>678</v>
      </c>
      <c r="CV24">
        <v>1841</v>
      </c>
      <c r="CW24">
        <f t="shared" si="32"/>
        <v>-1163</v>
      </c>
      <c r="CX24">
        <v>558</v>
      </c>
      <c r="CY24">
        <v>2023</v>
      </c>
      <c r="CZ24">
        <f t="shared" si="33"/>
        <v>-1465</v>
      </c>
      <c r="DA24">
        <v>486</v>
      </c>
      <c r="DB24">
        <v>1463</v>
      </c>
      <c r="DC24">
        <f t="shared" si="34"/>
        <v>-977</v>
      </c>
      <c r="DD24">
        <v>429</v>
      </c>
      <c r="DE24">
        <v>1255</v>
      </c>
      <c r="DF24">
        <f t="shared" si="35"/>
        <v>-826</v>
      </c>
      <c r="DG24">
        <v>426</v>
      </c>
      <c r="DH24">
        <v>1493</v>
      </c>
      <c r="DI24">
        <f t="shared" si="36"/>
        <v>-1067</v>
      </c>
      <c r="DJ24">
        <v>442</v>
      </c>
      <c r="DK24">
        <v>1267</v>
      </c>
      <c r="DL24">
        <f t="shared" si="37"/>
        <v>-825</v>
      </c>
      <c r="DM24">
        <v>500</v>
      </c>
      <c r="DN24">
        <v>1600</v>
      </c>
      <c r="DO24">
        <f t="shared" si="38"/>
        <v>-1100</v>
      </c>
      <c r="DP24">
        <v>439</v>
      </c>
      <c r="DQ24">
        <v>1494</v>
      </c>
      <c r="DR24">
        <f t="shared" si="39"/>
        <v>-1055</v>
      </c>
      <c r="DS24">
        <v>412</v>
      </c>
      <c r="DT24">
        <v>1330</v>
      </c>
      <c r="DU24">
        <f t="shared" si="40"/>
        <v>-918</v>
      </c>
      <c r="DV24">
        <v>542</v>
      </c>
      <c r="DW24">
        <v>1038</v>
      </c>
      <c r="DX24">
        <f t="shared" si="41"/>
        <v>-496</v>
      </c>
      <c r="DY24">
        <v>385</v>
      </c>
      <c r="DZ24">
        <v>1536</v>
      </c>
      <c r="EA24">
        <f t="shared" si="42"/>
        <v>-1151</v>
      </c>
      <c r="EB24">
        <v>364</v>
      </c>
      <c r="EC24">
        <v>1319</v>
      </c>
      <c r="ED24">
        <f t="shared" si="43"/>
        <v>-955</v>
      </c>
      <c r="EE24">
        <v>420</v>
      </c>
      <c r="EF24">
        <v>1316</v>
      </c>
      <c r="EG24">
        <f t="shared" si="44"/>
        <v>-896</v>
      </c>
      <c r="EH24">
        <v>392</v>
      </c>
      <c r="EI24">
        <v>849</v>
      </c>
      <c r="EJ24">
        <f t="shared" si="45"/>
        <v>-457</v>
      </c>
      <c r="EK24">
        <v>274</v>
      </c>
      <c r="EL24">
        <v>1355</v>
      </c>
      <c r="EM24">
        <f t="shared" si="46"/>
        <v>-1081</v>
      </c>
      <c r="EN24">
        <v>264</v>
      </c>
      <c r="EO24">
        <v>1068</v>
      </c>
      <c r="EP24">
        <f t="shared" si="47"/>
        <v>-804</v>
      </c>
      <c r="EQ24">
        <v>314</v>
      </c>
      <c r="ER24">
        <v>1123</v>
      </c>
      <c r="ES24">
        <f t="shared" si="48"/>
        <v>-809</v>
      </c>
      <c r="ET24">
        <v>218</v>
      </c>
      <c r="EU24">
        <v>834</v>
      </c>
      <c r="EV24">
        <f t="shared" si="49"/>
        <v>-616</v>
      </c>
      <c r="EW24">
        <v>300</v>
      </c>
      <c r="EX24">
        <v>1104</v>
      </c>
      <c r="EY24">
        <f t="shared" si="50"/>
        <v>-804</v>
      </c>
      <c r="EZ24">
        <v>289</v>
      </c>
      <c r="FA24">
        <v>994</v>
      </c>
      <c r="FB24">
        <f t="shared" si="51"/>
        <v>-705</v>
      </c>
      <c r="FC24">
        <v>311</v>
      </c>
      <c r="FD24">
        <v>1553</v>
      </c>
      <c r="FE24">
        <f t="shared" si="52"/>
        <v>-1242</v>
      </c>
      <c r="FF24">
        <v>529</v>
      </c>
      <c r="FG24">
        <v>982</v>
      </c>
      <c r="FH24">
        <f t="shared" si="53"/>
        <v>-453</v>
      </c>
      <c r="FI24">
        <v>272</v>
      </c>
      <c r="FJ24">
        <v>1271</v>
      </c>
      <c r="FK24">
        <f t="shared" si="54"/>
        <v>-999</v>
      </c>
      <c r="FL24">
        <v>228</v>
      </c>
      <c r="FM24">
        <v>950</v>
      </c>
      <c r="FN24">
        <f t="shared" si="55"/>
        <v>-722</v>
      </c>
      <c r="FO24">
        <v>201</v>
      </c>
      <c r="FP24">
        <v>1108</v>
      </c>
      <c r="FQ24">
        <f t="shared" si="56"/>
        <v>-907</v>
      </c>
      <c r="FR24">
        <v>185</v>
      </c>
      <c r="FS24">
        <v>988</v>
      </c>
      <c r="FT24">
        <f t="shared" si="57"/>
        <v>-803</v>
      </c>
      <c r="FU24">
        <v>132</v>
      </c>
      <c r="FV24">
        <v>974</v>
      </c>
      <c r="FW24">
        <f t="shared" si="58"/>
        <v>-842</v>
      </c>
      <c r="FX24">
        <v>102</v>
      </c>
      <c r="FY24">
        <v>891</v>
      </c>
      <c r="FZ24">
        <f t="shared" si="59"/>
        <v>-789</v>
      </c>
      <c r="GA24">
        <v>98</v>
      </c>
      <c r="GB24">
        <v>997</v>
      </c>
      <c r="GC24">
        <f t="shared" si="60"/>
        <v>-899</v>
      </c>
      <c r="GD24">
        <v>63</v>
      </c>
      <c r="GE24">
        <v>803</v>
      </c>
      <c r="GF24">
        <f t="shared" si="61"/>
        <v>-740</v>
      </c>
      <c r="GG24">
        <v>83</v>
      </c>
      <c r="GH24">
        <v>1040</v>
      </c>
      <c r="GI24">
        <f t="shared" si="62"/>
        <v>-957</v>
      </c>
      <c r="GJ24">
        <v>83</v>
      </c>
      <c r="GK24">
        <v>872</v>
      </c>
      <c r="GL24">
        <f t="shared" si="63"/>
        <v>-789</v>
      </c>
      <c r="GM24">
        <v>116</v>
      </c>
      <c r="GN24">
        <v>1076</v>
      </c>
      <c r="GO24">
        <f t="shared" si="64"/>
        <v>-960</v>
      </c>
      <c r="GP24">
        <v>94</v>
      </c>
      <c r="GQ24">
        <v>811</v>
      </c>
      <c r="GR24">
        <f t="shared" si="65"/>
        <v>-717</v>
      </c>
      <c r="GS24">
        <v>76</v>
      </c>
      <c r="GT24">
        <v>1040</v>
      </c>
      <c r="GU24">
        <f t="shared" si="66"/>
        <v>-964</v>
      </c>
      <c r="GV24">
        <v>53</v>
      </c>
      <c r="GW24">
        <v>984</v>
      </c>
      <c r="GX24">
        <f t="shared" si="67"/>
        <v>-931</v>
      </c>
      <c r="GY24">
        <v>36</v>
      </c>
      <c r="GZ24">
        <v>1059</v>
      </c>
      <c r="HA24">
        <f t="shared" si="68"/>
        <v>-1023</v>
      </c>
      <c r="HB24">
        <v>57</v>
      </c>
      <c r="HC24">
        <v>968</v>
      </c>
      <c r="HD24">
        <f t="shared" si="69"/>
        <v>-911</v>
      </c>
      <c r="HE24">
        <v>75</v>
      </c>
      <c r="HF24">
        <v>1238</v>
      </c>
      <c r="HG24">
        <f t="shared" si="70"/>
        <v>-1163</v>
      </c>
      <c r="HH24">
        <v>105</v>
      </c>
      <c r="HI24">
        <v>1053</v>
      </c>
      <c r="HJ24">
        <f t="shared" si="71"/>
        <v>-948</v>
      </c>
      <c r="HK24">
        <v>87</v>
      </c>
      <c r="HL24">
        <v>980</v>
      </c>
      <c r="HM24">
        <f t="shared" si="72"/>
        <v>-893</v>
      </c>
      <c r="HN24">
        <v>101</v>
      </c>
      <c r="HO24">
        <v>849</v>
      </c>
      <c r="HP24">
        <f t="shared" si="73"/>
        <v>-748</v>
      </c>
    </row>
    <row r="25" spans="1:224" ht="12.75">
      <c r="A25" t="s">
        <v>21</v>
      </c>
      <c r="C25">
        <v>290</v>
      </c>
      <c r="D25">
        <v>317</v>
      </c>
      <c r="E25">
        <f t="shared" si="1"/>
        <v>-27</v>
      </c>
      <c r="F25">
        <v>155</v>
      </c>
      <c r="G25">
        <v>330</v>
      </c>
      <c r="H25">
        <f t="shared" si="2"/>
        <v>-175</v>
      </c>
      <c r="I25">
        <v>150</v>
      </c>
      <c r="J25">
        <v>332</v>
      </c>
      <c r="K25">
        <f t="shared" si="3"/>
        <v>-182</v>
      </c>
      <c r="L25">
        <v>105</v>
      </c>
      <c r="M25">
        <v>265</v>
      </c>
      <c r="N25">
        <f t="shared" si="4"/>
        <v>-160</v>
      </c>
      <c r="O25">
        <v>103</v>
      </c>
      <c r="P25">
        <v>304</v>
      </c>
      <c r="Q25">
        <f t="shared" si="5"/>
        <v>-201</v>
      </c>
      <c r="R25">
        <v>70</v>
      </c>
      <c r="S25">
        <v>198</v>
      </c>
      <c r="T25">
        <f t="shared" si="6"/>
        <v>-128</v>
      </c>
      <c r="U25">
        <v>156</v>
      </c>
      <c r="V25">
        <v>294</v>
      </c>
      <c r="W25">
        <f t="shared" si="7"/>
        <v>-138</v>
      </c>
      <c r="X25">
        <v>102</v>
      </c>
      <c r="Y25">
        <v>235</v>
      </c>
      <c r="Z25">
        <f t="shared" si="8"/>
        <v>-133</v>
      </c>
      <c r="AA25" s="30">
        <v>110</v>
      </c>
      <c r="AB25" s="30">
        <v>298</v>
      </c>
      <c r="AC25" s="30">
        <f t="shared" si="9"/>
        <v>-188</v>
      </c>
      <c r="AD25" s="19">
        <v>65</v>
      </c>
      <c r="AE25" s="19">
        <v>196</v>
      </c>
      <c r="AF25" s="19">
        <f t="shared" si="0"/>
        <v>-131</v>
      </c>
      <c r="AG25">
        <v>75</v>
      </c>
      <c r="AH25">
        <v>218</v>
      </c>
      <c r="AI25">
        <f t="shared" si="10"/>
        <v>-143</v>
      </c>
      <c r="AJ25">
        <v>36</v>
      </c>
      <c r="AK25">
        <v>258</v>
      </c>
      <c r="AL25">
        <f t="shared" si="11"/>
        <v>-222</v>
      </c>
      <c r="AM25">
        <v>30</v>
      </c>
      <c r="AN25">
        <v>152</v>
      </c>
      <c r="AO25">
        <f t="shared" si="12"/>
        <v>-122</v>
      </c>
      <c r="AP25">
        <v>33</v>
      </c>
      <c r="AQ25">
        <v>165</v>
      </c>
      <c r="AR25">
        <f t="shared" si="13"/>
        <v>-132</v>
      </c>
      <c r="AS25">
        <v>162</v>
      </c>
      <c r="AT25">
        <v>414</v>
      </c>
      <c r="AU25">
        <f t="shared" si="14"/>
        <v>-252</v>
      </c>
      <c r="AV25">
        <v>145</v>
      </c>
      <c r="AW25">
        <v>353</v>
      </c>
      <c r="AX25">
        <f t="shared" si="15"/>
        <v>-208</v>
      </c>
      <c r="AY25">
        <v>95</v>
      </c>
      <c r="AZ25">
        <v>301</v>
      </c>
      <c r="BA25">
        <f t="shared" si="16"/>
        <v>-206</v>
      </c>
      <c r="BB25">
        <v>67</v>
      </c>
      <c r="BC25">
        <v>285</v>
      </c>
      <c r="BD25">
        <f t="shared" si="17"/>
        <v>-218</v>
      </c>
      <c r="BE25">
        <v>46</v>
      </c>
      <c r="BF25">
        <v>261</v>
      </c>
      <c r="BG25">
        <f t="shared" si="18"/>
        <v>-215</v>
      </c>
      <c r="BH25">
        <v>24</v>
      </c>
      <c r="BI25">
        <v>204</v>
      </c>
      <c r="BJ25">
        <f t="shared" si="19"/>
        <v>-180</v>
      </c>
      <c r="BK25" s="5">
        <v>39</v>
      </c>
      <c r="BL25" s="5">
        <v>206</v>
      </c>
      <c r="BM25">
        <f t="shared" si="20"/>
        <v>-167</v>
      </c>
      <c r="BN25" s="5">
        <v>21</v>
      </c>
      <c r="BO25" s="5">
        <v>207</v>
      </c>
      <c r="BP25">
        <f t="shared" si="21"/>
        <v>-186</v>
      </c>
      <c r="BQ25">
        <v>24</v>
      </c>
      <c r="BR25">
        <v>7</v>
      </c>
      <c r="BS25">
        <f t="shared" si="22"/>
        <v>17</v>
      </c>
      <c r="BT25">
        <v>29</v>
      </c>
      <c r="BU25">
        <v>6</v>
      </c>
      <c r="BV25">
        <f t="shared" si="23"/>
        <v>23</v>
      </c>
      <c r="BW25">
        <v>22</v>
      </c>
      <c r="BX25">
        <v>3</v>
      </c>
      <c r="BY25">
        <f t="shared" si="24"/>
        <v>19</v>
      </c>
      <c r="BZ25">
        <v>19</v>
      </c>
      <c r="CA25">
        <v>3</v>
      </c>
      <c r="CB25">
        <f t="shared" si="25"/>
        <v>16</v>
      </c>
      <c r="CC25">
        <v>17</v>
      </c>
      <c r="CD25">
        <v>3</v>
      </c>
      <c r="CE25">
        <f t="shared" si="26"/>
        <v>14</v>
      </c>
      <c r="CF25">
        <v>14</v>
      </c>
      <c r="CG25">
        <v>4</v>
      </c>
      <c r="CH25">
        <f t="shared" si="27"/>
        <v>10</v>
      </c>
      <c r="CI25">
        <v>20</v>
      </c>
      <c r="CJ25">
        <v>3</v>
      </c>
      <c r="CK25">
        <f t="shared" si="28"/>
        <v>17</v>
      </c>
      <c r="CL25">
        <v>35</v>
      </c>
      <c r="CM25">
        <v>2</v>
      </c>
      <c r="CN25">
        <f t="shared" si="29"/>
        <v>33</v>
      </c>
      <c r="CO25">
        <v>23</v>
      </c>
      <c r="CP25">
        <v>4</v>
      </c>
      <c r="CQ25">
        <f t="shared" si="30"/>
        <v>19</v>
      </c>
      <c r="CR25">
        <v>25</v>
      </c>
      <c r="CS25">
        <v>2</v>
      </c>
      <c r="CT25">
        <f t="shared" si="31"/>
        <v>23</v>
      </c>
      <c r="CU25">
        <v>28</v>
      </c>
      <c r="CV25">
        <v>2</v>
      </c>
      <c r="CW25">
        <f t="shared" si="32"/>
        <v>26</v>
      </c>
      <c r="CX25">
        <v>31</v>
      </c>
      <c r="CY25">
        <v>2</v>
      </c>
      <c r="CZ25">
        <f t="shared" si="33"/>
        <v>29</v>
      </c>
      <c r="DA25">
        <v>42</v>
      </c>
      <c r="DB25">
        <v>3</v>
      </c>
      <c r="DC25">
        <f t="shared" si="34"/>
        <v>39</v>
      </c>
      <c r="DD25">
        <v>36</v>
      </c>
      <c r="DE25">
        <v>0</v>
      </c>
      <c r="DF25">
        <f t="shared" si="35"/>
        <v>36</v>
      </c>
      <c r="DG25">
        <v>53</v>
      </c>
      <c r="DH25">
        <v>6</v>
      </c>
      <c r="DI25">
        <f t="shared" si="36"/>
        <v>47</v>
      </c>
      <c r="DJ25">
        <v>17</v>
      </c>
      <c r="DK25">
        <v>3</v>
      </c>
      <c r="DL25">
        <f t="shared" si="37"/>
        <v>14</v>
      </c>
      <c r="DM25">
        <v>15</v>
      </c>
      <c r="DN25">
        <v>5</v>
      </c>
      <c r="DO25">
        <f t="shared" si="38"/>
        <v>10</v>
      </c>
      <c r="DP25">
        <v>18</v>
      </c>
      <c r="DQ25">
        <v>5</v>
      </c>
      <c r="DR25">
        <f t="shared" si="39"/>
        <v>13</v>
      </c>
      <c r="DS25">
        <v>9</v>
      </c>
      <c r="DT25">
        <v>3</v>
      </c>
      <c r="DU25">
        <f t="shared" si="40"/>
        <v>6</v>
      </c>
      <c r="DV25">
        <v>0</v>
      </c>
      <c r="DW25">
        <v>4</v>
      </c>
      <c r="DX25">
        <f t="shared" si="41"/>
        <v>-4</v>
      </c>
      <c r="DY25">
        <v>0</v>
      </c>
      <c r="DZ25">
        <v>32</v>
      </c>
      <c r="EA25">
        <f t="shared" si="42"/>
        <v>-32</v>
      </c>
      <c r="EB25">
        <v>0</v>
      </c>
      <c r="EC25">
        <v>6</v>
      </c>
      <c r="ED25">
        <f t="shared" si="43"/>
        <v>-6</v>
      </c>
      <c r="EE25">
        <v>0</v>
      </c>
      <c r="EF25">
        <v>17</v>
      </c>
      <c r="EG25">
        <f t="shared" si="44"/>
        <v>-17</v>
      </c>
      <c r="EH25">
        <v>0</v>
      </c>
      <c r="EI25">
        <v>6</v>
      </c>
      <c r="EJ25">
        <f t="shared" si="45"/>
        <v>-6</v>
      </c>
      <c r="EM25">
        <f t="shared" si="46"/>
        <v>0</v>
      </c>
      <c r="EP25">
        <f t="shared" si="47"/>
        <v>0</v>
      </c>
      <c r="ES25">
        <f t="shared" si="48"/>
        <v>0</v>
      </c>
      <c r="EV25">
        <f t="shared" si="49"/>
        <v>0</v>
      </c>
      <c r="EY25">
        <f t="shared" si="50"/>
        <v>0</v>
      </c>
      <c r="FB25">
        <f t="shared" si="51"/>
        <v>0</v>
      </c>
      <c r="FE25">
        <f t="shared" si="52"/>
        <v>0</v>
      </c>
      <c r="FH25">
        <f t="shared" si="53"/>
        <v>0</v>
      </c>
      <c r="FK25">
        <f t="shared" si="54"/>
        <v>0</v>
      </c>
      <c r="FN25">
        <f t="shared" si="55"/>
        <v>0</v>
      </c>
      <c r="FQ25">
        <f t="shared" si="56"/>
        <v>0</v>
      </c>
      <c r="FT25">
        <f t="shared" si="57"/>
        <v>0</v>
      </c>
      <c r="FW25">
        <f t="shared" si="58"/>
        <v>0</v>
      </c>
      <c r="FZ25">
        <f t="shared" si="59"/>
        <v>0</v>
      </c>
      <c r="GC25">
        <f t="shared" si="60"/>
        <v>0</v>
      </c>
      <c r="GF25">
        <f t="shared" si="61"/>
        <v>0</v>
      </c>
      <c r="GI25">
        <f t="shared" si="62"/>
        <v>0</v>
      </c>
      <c r="GL25">
        <f t="shared" si="63"/>
        <v>0</v>
      </c>
      <c r="GO25">
        <f t="shared" si="64"/>
        <v>0</v>
      </c>
      <c r="GR25">
        <f t="shared" si="65"/>
        <v>0</v>
      </c>
      <c r="GU25">
        <f t="shared" si="66"/>
        <v>0</v>
      </c>
      <c r="GX25">
        <f t="shared" si="67"/>
        <v>0</v>
      </c>
      <c r="HA25">
        <f t="shared" si="68"/>
        <v>0</v>
      </c>
      <c r="HD25">
        <f t="shared" si="69"/>
        <v>0</v>
      </c>
      <c r="HG25">
        <f t="shared" si="70"/>
        <v>0</v>
      </c>
      <c r="HJ25">
        <f t="shared" si="71"/>
        <v>0</v>
      </c>
      <c r="HM25">
        <f t="shared" si="72"/>
        <v>0</v>
      </c>
      <c r="HP25">
        <f t="shared" si="73"/>
        <v>0</v>
      </c>
    </row>
    <row r="26" spans="1:224" ht="12.75">
      <c r="A26" t="s">
        <v>22</v>
      </c>
      <c r="C26" s="9">
        <f>+C8+C9</f>
        <v>93200</v>
      </c>
      <c r="D26" s="9">
        <f>+D8+D9</f>
        <v>105738</v>
      </c>
      <c r="E26" s="9">
        <f t="shared" si="1"/>
        <v>-12538</v>
      </c>
      <c r="F26" s="9">
        <f>+F8+F9</f>
        <v>86442</v>
      </c>
      <c r="G26" s="9">
        <f>+G8+G9</f>
        <v>96236</v>
      </c>
      <c r="H26" s="9">
        <f t="shared" si="2"/>
        <v>-9794</v>
      </c>
      <c r="I26" s="9">
        <f>+I8+I9</f>
        <v>87901</v>
      </c>
      <c r="J26" s="9">
        <f>+J8+J9</f>
        <v>88942</v>
      </c>
      <c r="K26" s="9">
        <f t="shared" si="3"/>
        <v>-1041</v>
      </c>
      <c r="L26" s="9">
        <f>+L8+L9</f>
        <v>81048</v>
      </c>
      <c r="M26" s="9">
        <f>+M8+M9</f>
        <v>86165</v>
      </c>
      <c r="N26" s="9">
        <f t="shared" si="4"/>
        <v>-5117</v>
      </c>
      <c r="O26" s="9">
        <f>+O8+O9</f>
        <v>69917</v>
      </c>
      <c r="P26" s="9">
        <f>+P8+P9</f>
        <v>74861</v>
      </c>
      <c r="Q26" s="9">
        <f t="shared" si="5"/>
        <v>-4944</v>
      </c>
      <c r="R26" s="9">
        <f>+R8+R9</f>
        <v>64852</v>
      </c>
      <c r="S26" s="9">
        <f>+S8+S9</f>
        <v>71153</v>
      </c>
      <c r="T26" s="9">
        <f t="shared" si="6"/>
        <v>-6301</v>
      </c>
      <c r="U26" s="9">
        <f>+U8+U9</f>
        <v>71317</v>
      </c>
      <c r="V26" s="9">
        <f>+V8+V9</f>
        <v>68754</v>
      </c>
      <c r="W26" s="9">
        <f t="shared" si="7"/>
        <v>2563</v>
      </c>
      <c r="X26" s="9">
        <f>+X8+X9</f>
        <v>60393</v>
      </c>
      <c r="Y26" s="9">
        <f>+Y8+Y9</f>
        <v>64071</v>
      </c>
      <c r="Z26" s="9">
        <f t="shared" si="8"/>
        <v>-3678</v>
      </c>
      <c r="AA26" s="9">
        <f>+AA8+AA9</f>
        <v>72286</v>
      </c>
      <c r="AB26" s="9">
        <f>+AB8+AB9</f>
        <v>76583</v>
      </c>
      <c r="AC26" s="9">
        <f t="shared" si="9"/>
        <v>-4297</v>
      </c>
      <c r="AD26" s="17">
        <f>+AD8+AD9</f>
        <v>54317</v>
      </c>
      <c r="AE26" s="17">
        <f>+AE8+AE9</f>
        <v>58884</v>
      </c>
      <c r="AF26" s="17">
        <f t="shared" si="0"/>
        <v>-4567</v>
      </c>
      <c r="AG26" s="9">
        <f>+AG8+AG9</f>
        <v>58109</v>
      </c>
      <c r="AH26" s="9">
        <f>+AH8+AH9</f>
        <v>56294</v>
      </c>
      <c r="AI26" s="9">
        <f t="shared" si="10"/>
        <v>1815</v>
      </c>
      <c r="AJ26" s="9">
        <f>+AJ8+AJ9</f>
        <v>49308</v>
      </c>
      <c r="AK26" s="9">
        <f>+AK8+AK9</f>
        <v>54090</v>
      </c>
      <c r="AL26" s="9">
        <f t="shared" si="11"/>
        <v>-4782</v>
      </c>
      <c r="AM26" s="9">
        <f>+AM8+AM9</f>
        <v>44935</v>
      </c>
      <c r="AN26" s="9">
        <f>+AN8+AN9</f>
        <v>48513</v>
      </c>
      <c r="AO26" s="9">
        <f t="shared" si="12"/>
        <v>-3578</v>
      </c>
      <c r="AP26" s="9">
        <f>+AP8+AP9</f>
        <v>43836</v>
      </c>
      <c r="AQ26" s="9">
        <f>+AQ8+AQ9</f>
        <v>47392</v>
      </c>
      <c r="AR26" s="9">
        <f t="shared" si="13"/>
        <v>-3556</v>
      </c>
      <c r="AS26" s="9">
        <f>+AS8+AS9</f>
        <v>49042</v>
      </c>
      <c r="AT26" s="9">
        <f>+AT8+AT9</f>
        <v>44936</v>
      </c>
      <c r="AU26" s="9">
        <f t="shared" si="14"/>
        <v>4106</v>
      </c>
      <c r="AV26" s="9">
        <f>+AV8+AV9</f>
        <v>38158</v>
      </c>
      <c r="AW26" s="9">
        <f>+AW8+AW9</f>
        <v>43912</v>
      </c>
      <c r="AX26" s="9">
        <f t="shared" si="15"/>
        <v>-5754</v>
      </c>
      <c r="AY26" s="9">
        <f>+AY8+AY9</f>
        <v>33178</v>
      </c>
      <c r="AZ26" s="9">
        <f>+AZ8+AZ9</f>
        <v>37608</v>
      </c>
      <c r="BA26" s="9">
        <f t="shared" si="16"/>
        <v>-4430</v>
      </c>
      <c r="BB26" s="9">
        <f>+BB8+BB9</f>
        <v>34361</v>
      </c>
      <c r="BC26" s="9">
        <f>+BC8+BC9</f>
        <v>30753</v>
      </c>
      <c r="BD26" s="9">
        <f t="shared" si="17"/>
        <v>3608</v>
      </c>
      <c r="BE26" s="9">
        <f>+BE8+BE9</f>
        <v>35829</v>
      </c>
      <c r="BF26" s="9">
        <f>+BF8+BF9</f>
        <v>28472</v>
      </c>
      <c r="BG26" s="9">
        <f t="shared" si="18"/>
        <v>7357</v>
      </c>
      <c r="BH26" s="9">
        <f>+BH8+BH9</f>
        <v>31445</v>
      </c>
      <c r="BI26" s="9">
        <f>+BI8+BI9</f>
        <v>27483</v>
      </c>
      <c r="BJ26" s="9">
        <f t="shared" si="19"/>
        <v>3962</v>
      </c>
      <c r="BK26" s="9">
        <f>+BK8+BK9</f>
        <v>28422</v>
      </c>
      <c r="BL26" s="9">
        <f>+BL8+BL9</f>
        <v>25236</v>
      </c>
      <c r="BM26" s="9">
        <f t="shared" si="20"/>
        <v>3186</v>
      </c>
      <c r="BN26" s="9">
        <f>+BN8+BN9</f>
        <v>24097</v>
      </c>
      <c r="BO26" s="9">
        <f>+BO8+BO9</f>
        <v>24519</v>
      </c>
      <c r="BP26" s="9">
        <f t="shared" si="21"/>
        <v>-422</v>
      </c>
      <c r="BQ26" s="9">
        <f>+BQ8+BQ9</f>
        <v>25320</v>
      </c>
      <c r="BR26" s="9">
        <f>+BR8+BR9</f>
        <v>24105</v>
      </c>
      <c r="BS26">
        <f t="shared" si="22"/>
        <v>1215</v>
      </c>
      <c r="BT26" s="9">
        <f>+BT8+BT9</f>
        <v>24468</v>
      </c>
      <c r="BU26" s="9">
        <f>+BU8+BU9</f>
        <v>23553</v>
      </c>
      <c r="BV26">
        <f t="shared" si="23"/>
        <v>915</v>
      </c>
      <c r="BW26" s="9">
        <f>+BW8+BW9</f>
        <v>24333</v>
      </c>
      <c r="BX26" s="9">
        <f>+BX8+BX9</f>
        <v>22736</v>
      </c>
      <c r="BY26">
        <f t="shared" si="24"/>
        <v>1597</v>
      </c>
      <c r="BZ26">
        <f>+BZ8+BZ9</f>
        <v>21764</v>
      </c>
      <c r="CA26">
        <f>+CA8+CA9</f>
        <v>21354</v>
      </c>
      <c r="CB26">
        <f t="shared" si="25"/>
        <v>410</v>
      </c>
      <c r="CC26">
        <f>+CC8+CC9</f>
        <v>21794</v>
      </c>
      <c r="CD26">
        <f>+CD8+CD9</f>
        <v>19870</v>
      </c>
      <c r="CE26">
        <f t="shared" si="26"/>
        <v>1924</v>
      </c>
      <c r="CF26">
        <f>+CF8+CF9</f>
        <v>19976</v>
      </c>
      <c r="CG26">
        <f>+CG8+CG9</f>
        <v>19330</v>
      </c>
      <c r="CH26">
        <f t="shared" si="27"/>
        <v>646</v>
      </c>
      <c r="CI26">
        <f>+CI8+CI9</f>
        <v>19594</v>
      </c>
      <c r="CJ26">
        <f>+CJ8+CJ9</f>
        <v>20890</v>
      </c>
      <c r="CK26">
        <f t="shared" si="28"/>
        <v>-1296</v>
      </c>
      <c r="CL26">
        <f>+CL8+CL9</f>
        <v>20241</v>
      </c>
      <c r="CM26">
        <f>+CM8+CM9</f>
        <v>20733</v>
      </c>
      <c r="CN26">
        <f t="shared" si="29"/>
        <v>-492</v>
      </c>
      <c r="CO26">
        <f>+CO8+CO9</f>
        <v>21611</v>
      </c>
      <c r="CP26">
        <f>+CP8+CP9</f>
        <v>21257</v>
      </c>
      <c r="CQ26">
        <f t="shared" si="30"/>
        <v>354</v>
      </c>
      <c r="CR26">
        <f>+CR8+CR9</f>
        <v>20636</v>
      </c>
      <c r="CS26">
        <f>+CS8+CS9</f>
        <v>21209</v>
      </c>
      <c r="CT26">
        <f t="shared" si="31"/>
        <v>-573</v>
      </c>
      <c r="CU26">
        <f>+CU8+CU9</f>
        <v>19739</v>
      </c>
      <c r="CV26">
        <f>+CV8+CV9</f>
        <v>20887</v>
      </c>
      <c r="CW26">
        <f t="shared" si="32"/>
        <v>-1148</v>
      </c>
      <c r="CX26">
        <f>+CX8+CX9</f>
        <v>17694</v>
      </c>
      <c r="CY26">
        <f>+CY8+CY9</f>
        <v>19917</v>
      </c>
      <c r="CZ26">
        <f t="shared" si="33"/>
        <v>-2223</v>
      </c>
      <c r="DA26">
        <f>+DA8+DA9</f>
        <v>19284</v>
      </c>
      <c r="DB26">
        <f>+DB8+DB9</f>
        <v>20444</v>
      </c>
      <c r="DC26">
        <f t="shared" si="34"/>
        <v>-1160</v>
      </c>
      <c r="DD26">
        <f>+DD8+DD9</f>
        <v>17104</v>
      </c>
      <c r="DE26">
        <f>+DE8+DE9</f>
        <v>18075</v>
      </c>
      <c r="DF26">
        <f t="shared" si="35"/>
        <v>-971</v>
      </c>
      <c r="DG26">
        <f>+DG8+DG9</f>
        <v>16671</v>
      </c>
      <c r="DH26">
        <f>+DH8+DH9</f>
        <v>17669</v>
      </c>
      <c r="DI26">
        <f t="shared" si="36"/>
        <v>-998</v>
      </c>
      <c r="DJ26">
        <f>+DJ8+DJ9</f>
        <v>14795</v>
      </c>
      <c r="DK26">
        <f>+DK8+DK9</f>
        <v>16364</v>
      </c>
      <c r="DL26">
        <f t="shared" si="37"/>
        <v>-1569</v>
      </c>
      <c r="DM26">
        <f>+DM8+DM9</f>
        <v>16690</v>
      </c>
      <c r="DN26">
        <f>+DN8+DN9</f>
        <v>16384</v>
      </c>
      <c r="DO26">
        <f t="shared" si="38"/>
        <v>306</v>
      </c>
      <c r="DP26">
        <f>+DP8+DP9</f>
        <v>14237</v>
      </c>
      <c r="DQ26">
        <f>+DQ8+DQ9</f>
        <v>15442</v>
      </c>
      <c r="DR26">
        <f t="shared" si="39"/>
        <v>-1205</v>
      </c>
      <c r="DS26">
        <f>+DS8+DS9</f>
        <v>15106</v>
      </c>
      <c r="DT26">
        <f>+DT8+DT9</f>
        <v>16112</v>
      </c>
      <c r="DU26">
        <f t="shared" si="40"/>
        <v>-1006</v>
      </c>
      <c r="DV26">
        <f>+DV8+DV9</f>
        <v>14035</v>
      </c>
      <c r="DW26">
        <f>+DW8+DW9</f>
        <v>16168</v>
      </c>
      <c r="DX26">
        <f t="shared" si="41"/>
        <v>-2133</v>
      </c>
      <c r="DY26">
        <f>+DY8+DY9</f>
        <v>14584</v>
      </c>
      <c r="DZ26">
        <f>+DZ8+DZ9</f>
        <v>17143</v>
      </c>
      <c r="EA26">
        <f t="shared" si="42"/>
        <v>-2559</v>
      </c>
      <c r="EB26">
        <f>+EB8+EB9</f>
        <v>14730</v>
      </c>
      <c r="EC26">
        <f>+EC8+EC9</f>
        <v>16488</v>
      </c>
      <c r="ED26">
        <f t="shared" si="43"/>
        <v>-1758</v>
      </c>
      <c r="EE26">
        <f>+EE8+EE9</f>
        <v>15261</v>
      </c>
      <c r="EF26">
        <f>+EF8+EF9</f>
        <v>15082</v>
      </c>
      <c r="EG26">
        <f t="shared" si="44"/>
        <v>179</v>
      </c>
      <c r="EH26">
        <f>+EH8+EH9</f>
        <v>14349</v>
      </c>
      <c r="EI26">
        <f>+EI8+EI9</f>
        <v>15711</v>
      </c>
      <c r="EJ26">
        <f t="shared" si="45"/>
        <v>-1362</v>
      </c>
      <c r="EK26">
        <f>+EK8+EK9</f>
        <v>15883</v>
      </c>
      <c r="EL26">
        <f>+EL8+EL9</f>
        <v>15945</v>
      </c>
      <c r="EM26">
        <f t="shared" si="46"/>
        <v>-62</v>
      </c>
      <c r="EN26">
        <f>+EN8+EN9</f>
        <v>13474</v>
      </c>
      <c r="EO26">
        <f>+EO8+EO9</f>
        <v>14756</v>
      </c>
      <c r="EP26">
        <f t="shared" si="47"/>
        <v>-1282</v>
      </c>
      <c r="EQ26">
        <f>+EQ8+EQ9</f>
        <v>13222</v>
      </c>
      <c r="ER26">
        <f>+ER8+ER9</f>
        <v>14245</v>
      </c>
      <c r="ES26">
        <f t="shared" si="48"/>
        <v>-1023</v>
      </c>
      <c r="ET26">
        <f>+ET8+ET9</f>
        <v>12959</v>
      </c>
      <c r="EU26">
        <f>+EU8+EU9</f>
        <v>15211</v>
      </c>
      <c r="EV26">
        <f t="shared" si="49"/>
        <v>-2252</v>
      </c>
      <c r="EW26">
        <f>+EW8+EW9</f>
        <v>13994</v>
      </c>
      <c r="EX26">
        <f>+EX8+EX9</f>
        <v>15487</v>
      </c>
      <c r="EY26">
        <f t="shared" si="50"/>
        <v>-1493</v>
      </c>
      <c r="EZ26">
        <f>+EZ8+EZ9</f>
        <v>13067</v>
      </c>
      <c r="FA26">
        <f>+FA8+FA9</f>
        <v>14027</v>
      </c>
      <c r="FB26">
        <f t="shared" si="51"/>
        <v>-960</v>
      </c>
      <c r="FC26">
        <f>+FC8+FC9</f>
        <v>11603</v>
      </c>
      <c r="FD26">
        <f>+FD8+FD9</f>
        <v>13711</v>
      </c>
      <c r="FE26">
        <f t="shared" si="52"/>
        <v>-2108</v>
      </c>
      <c r="FF26">
        <f>+FF8+FF9</f>
        <v>11309</v>
      </c>
      <c r="FG26">
        <f>+FG8+FG9</f>
        <v>12659</v>
      </c>
      <c r="FH26">
        <f t="shared" si="53"/>
        <v>-1350</v>
      </c>
      <c r="FI26">
        <f>+FI8+FI9</f>
        <v>11938</v>
      </c>
      <c r="FJ26">
        <f>+FJ8+FJ9</f>
        <v>13086</v>
      </c>
      <c r="FK26">
        <f t="shared" si="54"/>
        <v>-1148</v>
      </c>
      <c r="FL26">
        <f>+FL8+FL9</f>
        <v>11245</v>
      </c>
      <c r="FM26">
        <f>+FM8+FM9</f>
        <v>12064</v>
      </c>
      <c r="FN26">
        <f t="shared" si="55"/>
        <v>-819</v>
      </c>
      <c r="FO26">
        <f>+FO8+FO9</f>
        <v>9729</v>
      </c>
      <c r="FP26">
        <f>+FP8+FP9</f>
        <v>10779</v>
      </c>
      <c r="FQ26">
        <f t="shared" si="56"/>
        <v>-1050</v>
      </c>
      <c r="FR26">
        <f>+FR8+FR9</f>
        <v>9497</v>
      </c>
      <c r="FS26">
        <f>+FS8+FS9</f>
        <v>9849</v>
      </c>
      <c r="FT26">
        <f t="shared" si="57"/>
        <v>-352</v>
      </c>
      <c r="FU26">
        <f>+FU8+FU9</f>
        <v>10118</v>
      </c>
      <c r="FV26">
        <f>+FV8+FV9</f>
        <v>9574</v>
      </c>
      <c r="FW26">
        <f t="shared" si="58"/>
        <v>544</v>
      </c>
      <c r="FX26">
        <f>+FX8+FX9</f>
        <v>8587</v>
      </c>
      <c r="FY26">
        <f>+FY8+FY9</f>
        <v>8741</v>
      </c>
      <c r="FZ26">
        <f t="shared" si="59"/>
        <v>-154</v>
      </c>
      <c r="GA26">
        <f>+GA8+GA9</f>
        <v>7839</v>
      </c>
      <c r="GB26">
        <f>+GB8+GB9</f>
        <v>8495</v>
      </c>
      <c r="GC26">
        <f t="shared" si="60"/>
        <v>-656</v>
      </c>
      <c r="GD26">
        <f>+GD8+GD9</f>
        <v>7458</v>
      </c>
      <c r="GE26">
        <f>+GE8+GE9</f>
        <v>8350</v>
      </c>
      <c r="GF26">
        <f t="shared" si="61"/>
        <v>-892</v>
      </c>
      <c r="GG26">
        <f>+GG8+GG9</f>
        <v>8315</v>
      </c>
      <c r="GH26">
        <f>+GH8+GH9</f>
        <v>8237</v>
      </c>
      <c r="GI26">
        <f t="shared" si="62"/>
        <v>78</v>
      </c>
      <c r="GJ26">
        <f>+GJ8+GJ9</f>
        <v>7129</v>
      </c>
      <c r="GK26">
        <f>+GK8+GK9</f>
        <v>7872</v>
      </c>
      <c r="GL26">
        <f t="shared" si="63"/>
        <v>-743</v>
      </c>
      <c r="GM26">
        <f>+GM8+GM9</f>
        <v>6748</v>
      </c>
      <c r="GN26">
        <f>+GN8+GN9</f>
        <v>8079</v>
      </c>
      <c r="GO26">
        <f t="shared" si="64"/>
        <v>-1331</v>
      </c>
      <c r="GP26">
        <f>+GP8+GP9</f>
        <v>6011</v>
      </c>
      <c r="GQ26">
        <f>+GQ8+GQ9</f>
        <v>7541</v>
      </c>
      <c r="GR26">
        <f t="shared" si="65"/>
        <v>-1530</v>
      </c>
      <c r="GS26">
        <f>+GS8+GS9</f>
        <v>7606</v>
      </c>
      <c r="GT26">
        <f>+GT8+GT9</f>
        <v>7351</v>
      </c>
      <c r="GU26">
        <f t="shared" si="66"/>
        <v>255</v>
      </c>
      <c r="GV26">
        <f>+GV8+GV9</f>
        <v>7663</v>
      </c>
      <c r="GW26">
        <f>+GW8+GW9</f>
        <v>5997</v>
      </c>
      <c r="GX26">
        <f t="shared" si="67"/>
        <v>1666</v>
      </c>
      <c r="GY26">
        <f>+GY8+GY9</f>
        <v>6292</v>
      </c>
      <c r="GZ26">
        <f>+GZ8+GZ9</f>
        <v>7952</v>
      </c>
      <c r="HA26">
        <f t="shared" si="68"/>
        <v>-1660</v>
      </c>
      <c r="HB26">
        <f>+HB8+HB9</f>
        <v>6207</v>
      </c>
      <c r="HC26">
        <f>+HC8+HC9</f>
        <v>7646</v>
      </c>
      <c r="HD26">
        <f t="shared" si="69"/>
        <v>-1439</v>
      </c>
      <c r="HE26">
        <f>+HE8+HE9</f>
        <v>7211</v>
      </c>
      <c r="HF26">
        <f>+HF8+HF9</f>
        <v>10216</v>
      </c>
      <c r="HG26">
        <f t="shared" si="70"/>
        <v>-3005</v>
      </c>
      <c r="HH26">
        <f>+HH8+HH9</f>
        <v>6363</v>
      </c>
      <c r="HI26">
        <f>+HI8+HI9</f>
        <v>9204</v>
      </c>
      <c r="HJ26">
        <f t="shared" si="71"/>
        <v>-2841</v>
      </c>
      <c r="HK26">
        <f>+HK8+HK9</f>
        <v>6197</v>
      </c>
      <c r="HL26">
        <f>+HL8+HL9</f>
        <v>8405</v>
      </c>
      <c r="HM26">
        <f t="shared" si="72"/>
        <v>-2208</v>
      </c>
      <c r="HN26">
        <f>+HN8+HN9</f>
        <v>6170</v>
      </c>
      <c r="HO26">
        <f>+HO8+HO9</f>
        <v>7796</v>
      </c>
      <c r="HP26">
        <f t="shared" si="73"/>
        <v>-1626</v>
      </c>
    </row>
    <row r="27" spans="1:67" ht="12.75">
      <c r="A27" s="9" t="s">
        <v>23</v>
      </c>
      <c r="AA27" s="30"/>
      <c r="AB27" s="30"/>
      <c r="AC27" s="30"/>
      <c r="AD27" s="17"/>
      <c r="AE27" s="17"/>
      <c r="AF27" s="17"/>
      <c r="BK27" s="5"/>
      <c r="BL27" s="5"/>
      <c r="BN27" s="5"/>
      <c r="BO27" s="5"/>
    </row>
    <row r="28" spans="1:224" ht="12.75">
      <c r="A28" t="s">
        <v>24</v>
      </c>
      <c r="C28">
        <f>+C29+C32</f>
        <v>51882</v>
      </c>
      <c r="D28">
        <f>+D29+D32</f>
        <v>47629</v>
      </c>
      <c r="E28">
        <f aca="true" t="shared" si="74" ref="E28:E54">+C28-D28</f>
        <v>4253</v>
      </c>
      <c r="F28">
        <f>+F29+F32</f>
        <v>52921</v>
      </c>
      <c r="G28">
        <f>+G29+G32</f>
        <v>48138</v>
      </c>
      <c r="H28">
        <f aca="true" t="shared" si="75" ref="H28:H54">+F28-G28</f>
        <v>4783</v>
      </c>
      <c r="I28">
        <f>+I29+I32</f>
        <v>88521</v>
      </c>
      <c r="J28">
        <f>+J29+J32</f>
        <v>85906</v>
      </c>
      <c r="K28">
        <f aca="true" t="shared" si="76" ref="K28:K54">+I28-J28</f>
        <v>2615</v>
      </c>
      <c r="L28">
        <f>+L29+L32</f>
        <v>85868</v>
      </c>
      <c r="M28">
        <f>+M29+M32</f>
        <v>67477</v>
      </c>
      <c r="N28">
        <f aca="true" t="shared" si="77" ref="N28:N54">+L28-M28</f>
        <v>18391</v>
      </c>
      <c r="O28">
        <f>+O29+O32</f>
        <v>53728</v>
      </c>
      <c r="P28">
        <f>+P29+P32</f>
        <v>40044</v>
      </c>
      <c r="Q28">
        <f aca="true" t="shared" si="78" ref="Q28:Q54">+O28-P28</f>
        <v>13684</v>
      </c>
      <c r="R28">
        <f>+R29+R32</f>
        <v>42437</v>
      </c>
      <c r="S28">
        <f>+S29+S32</f>
        <v>32321</v>
      </c>
      <c r="T28">
        <f aca="true" t="shared" si="79" ref="T28:T54">+R28-S28</f>
        <v>10116</v>
      </c>
      <c r="U28">
        <f>+U29+U32</f>
        <v>37078</v>
      </c>
      <c r="V28">
        <f>+V29+V32</f>
        <v>33195</v>
      </c>
      <c r="W28">
        <f aca="true" t="shared" si="80" ref="W28:W54">+U28-V28</f>
        <v>3883</v>
      </c>
      <c r="X28">
        <f>+X29+X32</f>
        <v>38529</v>
      </c>
      <c r="Y28">
        <f>+Y29+Y32</f>
        <v>31871</v>
      </c>
      <c r="Z28">
        <f aca="true" t="shared" si="81" ref="Z28:Z54">+X28-Y28</f>
        <v>6658</v>
      </c>
      <c r="AA28" s="30">
        <f>+AA29+AA32</f>
        <v>54205</v>
      </c>
      <c r="AB28" s="30">
        <f>+AB29+AB32</f>
        <v>41178</v>
      </c>
      <c r="AC28" s="30">
        <f aca="true" t="shared" si="82" ref="AC28:AC54">+AA28-AB28</f>
        <v>13027</v>
      </c>
      <c r="AD28" s="19">
        <f>+AD29+AD32</f>
        <v>33437</v>
      </c>
      <c r="AE28" s="19">
        <f>+AE29+AE32</f>
        <v>32526</v>
      </c>
      <c r="AF28" s="19">
        <f aca="true" t="shared" si="83" ref="AF28:AF54">+AD28-AE28</f>
        <v>911</v>
      </c>
      <c r="AG28">
        <f>+AG29+AG32</f>
        <v>26357</v>
      </c>
      <c r="AH28">
        <f>+AH29+AH32</f>
        <v>19987</v>
      </c>
      <c r="AI28">
        <f aca="true" t="shared" si="84" ref="AI28:AI54">+AG28-AH28</f>
        <v>6370</v>
      </c>
      <c r="AJ28">
        <f>+AJ29+AJ32</f>
        <v>18976</v>
      </c>
      <c r="AK28">
        <f>+AK29+AK32</f>
        <v>15010</v>
      </c>
      <c r="AL28">
        <f aca="true" t="shared" si="85" ref="AL28:AL54">+AJ28-AK28</f>
        <v>3966</v>
      </c>
      <c r="AM28">
        <f>+AM29+AM32</f>
        <v>17994</v>
      </c>
      <c r="AN28">
        <f>+AN29+AN32</f>
        <v>12627</v>
      </c>
      <c r="AO28">
        <f aca="true" t="shared" si="86" ref="AO28:AO54">+AM28-AN28</f>
        <v>5367</v>
      </c>
      <c r="AP28">
        <f>+AP29+AP32</f>
        <v>12959</v>
      </c>
      <c r="AQ28">
        <f>+AQ29+AQ32</f>
        <v>10789</v>
      </c>
      <c r="AR28">
        <f aca="true" t="shared" si="87" ref="AR28:AR54">+AP28-AQ28</f>
        <v>2170</v>
      </c>
      <c r="AS28">
        <f>+AS29+AS32</f>
        <v>14809</v>
      </c>
      <c r="AT28">
        <f>+AT29+AT32</f>
        <v>9992</v>
      </c>
      <c r="AU28">
        <f t="shared" si="14"/>
        <v>4817</v>
      </c>
      <c r="AV28">
        <f>+AV29+AV32</f>
        <v>13423</v>
      </c>
      <c r="AW28">
        <f>+AW29+AW32</f>
        <v>8157</v>
      </c>
      <c r="AX28">
        <f>+AV28-AW28</f>
        <v>5266</v>
      </c>
      <c r="AY28">
        <f>+AY29+AY32</f>
        <v>9177</v>
      </c>
      <c r="AZ28">
        <f>+AZ29+AZ32</f>
        <v>7379</v>
      </c>
      <c r="BA28">
        <f>+AY28-AZ28</f>
        <v>1798</v>
      </c>
      <c r="BB28">
        <f>+BB29+BB32</f>
        <v>9525</v>
      </c>
      <c r="BC28">
        <f>+BC29+BC32</f>
        <v>8406</v>
      </c>
      <c r="BD28">
        <f>+BB28-BC28</f>
        <v>1119</v>
      </c>
      <c r="BE28">
        <f>+BE29+BE32</f>
        <v>11768</v>
      </c>
      <c r="BF28">
        <f>+BF29+BF32</f>
        <v>7322</v>
      </c>
      <c r="BG28">
        <f>+BE28-BF28</f>
        <v>4446</v>
      </c>
      <c r="BH28">
        <f>+BH29+BH32</f>
        <v>9507</v>
      </c>
      <c r="BI28">
        <f>+BI29+BI32</f>
        <v>4809</v>
      </c>
      <c r="BJ28">
        <f>+BH28-BI28</f>
        <v>4698</v>
      </c>
      <c r="BK28">
        <f>+BK29+BK32</f>
        <v>6819</v>
      </c>
      <c r="BL28">
        <f>+BL29+BL32</f>
        <v>3981</v>
      </c>
      <c r="BM28">
        <f>+BK28-BL28</f>
        <v>2838</v>
      </c>
      <c r="BN28">
        <f>+BN29+BN32</f>
        <v>4588</v>
      </c>
      <c r="BO28">
        <f>+BO29+BO32</f>
        <v>2826</v>
      </c>
      <c r="BP28">
        <f>+BN28-BO28</f>
        <v>1762</v>
      </c>
      <c r="BQ28">
        <f>+BQ29+BQ32</f>
        <v>3468</v>
      </c>
      <c r="BR28">
        <f>+BR29+BR32</f>
        <v>2032</v>
      </c>
      <c r="BS28">
        <f>+BQ28-BR28</f>
        <v>1436</v>
      </c>
      <c r="BT28">
        <f>+BT29+BT32</f>
        <v>3582</v>
      </c>
      <c r="BU28">
        <f>+BU29+BU32</f>
        <v>2057</v>
      </c>
      <c r="BV28">
        <f>+BT28-BU28</f>
        <v>1525</v>
      </c>
      <c r="BW28">
        <f>+BW29+BW32</f>
        <v>2341</v>
      </c>
      <c r="BX28">
        <f>+BX29+BX32</f>
        <v>1844</v>
      </c>
      <c r="BY28">
        <f>+BW28-BX28</f>
        <v>497</v>
      </c>
      <c r="BZ28">
        <f>+BZ29+BZ32</f>
        <v>2933</v>
      </c>
      <c r="CA28">
        <f>+CA29+CA32</f>
        <v>1836</v>
      </c>
      <c r="CB28">
        <f>+BZ28-CA28</f>
        <v>1097</v>
      </c>
      <c r="CC28">
        <f>+CC29+CC32</f>
        <v>4311</v>
      </c>
      <c r="CD28">
        <f>+CD29+CD32</f>
        <v>2146</v>
      </c>
      <c r="CE28">
        <f aca="true" t="shared" si="88" ref="CE28:CE54">+CC28-CD28</f>
        <v>2165</v>
      </c>
      <c r="CF28">
        <f>+CF29+CF32</f>
        <v>3299</v>
      </c>
      <c r="CG28">
        <f>+CG29+CG32</f>
        <v>2039</v>
      </c>
      <c r="CH28">
        <f aca="true" t="shared" si="89" ref="CH28:CH54">+CF28-CG28</f>
        <v>1260</v>
      </c>
      <c r="CI28">
        <f>+CI29+CI32</f>
        <v>3596</v>
      </c>
      <c r="CJ28">
        <f>+CJ29+CJ32</f>
        <v>2083</v>
      </c>
      <c r="CK28">
        <f aca="true" t="shared" si="90" ref="CK28:CK54">+CI28-CJ28</f>
        <v>1513</v>
      </c>
      <c r="CL28">
        <f>+CL29+CL32</f>
        <v>3244</v>
      </c>
      <c r="CM28">
        <f>+CM29+CM32</f>
        <v>1490</v>
      </c>
      <c r="CN28">
        <f aca="true" t="shared" si="91" ref="CN28:CN54">+CL28-CM28</f>
        <v>1754</v>
      </c>
      <c r="CO28">
        <f>+CO29+CO32</f>
        <v>4841</v>
      </c>
      <c r="CP28">
        <f>+CP29+CP32</f>
        <v>2397</v>
      </c>
      <c r="CQ28">
        <f aca="true" t="shared" si="92" ref="CQ28:CQ54">+CO28-CP28</f>
        <v>2444</v>
      </c>
      <c r="CR28">
        <f>+CR29+CR32</f>
        <v>2270</v>
      </c>
      <c r="CS28">
        <f>+CS29+CS32</f>
        <v>1755</v>
      </c>
      <c r="CT28">
        <f aca="true" t="shared" si="93" ref="CT28:CT54">+CR28-CS28</f>
        <v>515</v>
      </c>
      <c r="CU28">
        <f>+CU29+CU32</f>
        <v>4074</v>
      </c>
      <c r="CV28">
        <f>+CV29+CV32</f>
        <v>2843</v>
      </c>
      <c r="CW28">
        <f aca="true" t="shared" si="94" ref="CW28:CW54">+CU28-CV28</f>
        <v>1231</v>
      </c>
      <c r="CX28">
        <f>+CX29+CX32</f>
        <v>4796</v>
      </c>
      <c r="CY28">
        <f>+CY29+CY32</f>
        <v>3125</v>
      </c>
      <c r="CZ28">
        <f aca="true" t="shared" si="95" ref="CZ28:CZ54">+CX28-CY28</f>
        <v>1671</v>
      </c>
      <c r="DA28">
        <f>+DA29+DA32</f>
        <v>4779</v>
      </c>
      <c r="DB28">
        <f>+DB29+DB32</f>
        <v>2807</v>
      </c>
      <c r="DC28">
        <f aca="true" t="shared" si="96" ref="DC28:DC54">+DA28-DB28</f>
        <v>1972</v>
      </c>
      <c r="DD28">
        <f>+DD29+DD32</f>
        <v>2542</v>
      </c>
      <c r="DE28">
        <f>+DE29+DE32</f>
        <v>1803</v>
      </c>
      <c r="DF28">
        <f aca="true" t="shared" si="97" ref="DF28:DF54">+DD28-DE28</f>
        <v>739</v>
      </c>
      <c r="DG28">
        <f>+DG29+DG32</f>
        <v>2915</v>
      </c>
      <c r="DH28">
        <f>+DH29+DH32</f>
        <v>1849</v>
      </c>
      <c r="DI28">
        <f aca="true" t="shared" si="98" ref="DI28:DI54">+DG28-DH28</f>
        <v>1066</v>
      </c>
      <c r="DJ28">
        <f>+DJ29+DJ32</f>
        <v>2004</v>
      </c>
      <c r="DK28">
        <f>+DK29+DK32</f>
        <v>664</v>
      </c>
      <c r="DL28">
        <f aca="true" t="shared" si="99" ref="DL28:DL54">+DJ28-DK28</f>
        <v>1340</v>
      </c>
      <c r="DM28">
        <f>+DM29+DM32</f>
        <v>1804</v>
      </c>
      <c r="DN28">
        <f>+DN29+DN32</f>
        <v>545</v>
      </c>
      <c r="DO28">
        <f aca="true" t="shared" si="100" ref="DO28:DO54">+DM28-DN28</f>
        <v>1259</v>
      </c>
      <c r="DP28">
        <f>+DP29+DP32</f>
        <v>1470</v>
      </c>
      <c r="DQ28">
        <f>+DQ29+DQ32</f>
        <v>1285</v>
      </c>
      <c r="DR28">
        <f aca="true" t="shared" si="101" ref="DR28:DR54">+DP28-DQ28</f>
        <v>185</v>
      </c>
      <c r="DS28">
        <f>+DS29+DS32</f>
        <v>1344</v>
      </c>
      <c r="DT28">
        <f>+DT29+DT32</f>
        <v>983</v>
      </c>
      <c r="DU28">
        <f aca="true" t="shared" si="102" ref="DU28:DU54">+DS28-DT28</f>
        <v>361</v>
      </c>
      <c r="DV28">
        <f>+DV29+DV32</f>
        <v>1274</v>
      </c>
      <c r="DW28">
        <f>+DW29+DW32</f>
        <v>767</v>
      </c>
      <c r="DX28">
        <f aca="true" t="shared" si="103" ref="DX28:DX54">+DV28-DW28</f>
        <v>507</v>
      </c>
      <c r="DY28">
        <f>+DY29+DY32</f>
        <v>1988</v>
      </c>
      <c r="DZ28">
        <f>+DZ29+DZ32</f>
        <v>1058</v>
      </c>
      <c r="EA28">
        <f aca="true" t="shared" si="104" ref="EA28:EA54">+DY28-DZ28</f>
        <v>930</v>
      </c>
      <c r="EB28">
        <f>+EB29+EB32</f>
        <v>2519</v>
      </c>
      <c r="EC28">
        <f>+EC29+EC32</f>
        <v>1229</v>
      </c>
      <c r="ED28">
        <f aca="true" t="shared" si="105" ref="ED28:ED54">+EB28-EC28</f>
        <v>1290</v>
      </c>
      <c r="EE28">
        <f>+EE29+EE32</f>
        <v>2131</v>
      </c>
      <c r="EF28">
        <f>+EF29+EF32</f>
        <v>874</v>
      </c>
      <c r="EG28">
        <f aca="true" t="shared" si="106" ref="EG28:EG54">+EE28-EF28</f>
        <v>1257</v>
      </c>
      <c r="EH28">
        <f>+EH29+EH32</f>
        <v>2628</v>
      </c>
      <c r="EI28">
        <f>+EI29+EI32</f>
        <v>752</v>
      </c>
      <c r="EJ28">
        <f aca="true" t="shared" si="107" ref="EJ28:EJ54">+EH28-EI28</f>
        <v>1876</v>
      </c>
      <c r="EK28">
        <f>+EK29+EK32</f>
        <v>2199</v>
      </c>
      <c r="EL28">
        <f>+EL29+EL32</f>
        <v>580</v>
      </c>
      <c r="EM28">
        <f aca="true" t="shared" si="108" ref="EM28:EM54">+EK28-EL28</f>
        <v>1619</v>
      </c>
      <c r="EN28">
        <f>+EN29+EN32</f>
        <v>1920</v>
      </c>
      <c r="EO28">
        <f>+EO29+EO32</f>
        <v>473</v>
      </c>
      <c r="EP28">
        <f aca="true" t="shared" si="109" ref="EP28:EP54">+EN28-EO28</f>
        <v>1447</v>
      </c>
      <c r="EQ28">
        <f>+EQ29+EQ32</f>
        <v>1917</v>
      </c>
      <c r="ER28">
        <f>+ER29+ER32</f>
        <v>546</v>
      </c>
      <c r="ES28">
        <f aca="true" t="shared" si="110" ref="ES28:ES54">+EQ28-ER28</f>
        <v>1371</v>
      </c>
      <c r="ET28">
        <f>+ET29+ET32</f>
        <v>1789</v>
      </c>
      <c r="EU28">
        <f>+EU29+EU32</f>
        <v>262</v>
      </c>
      <c r="EV28">
        <f aca="true" t="shared" si="111" ref="EV28:EV54">+ET28-EU28</f>
        <v>1527</v>
      </c>
      <c r="EW28">
        <f>+EW29+EW32</f>
        <v>2119</v>
      </c>
      <c r="EX28">
        <f>+EX29+EX32</f>
        <v>223</v>
      </c>
      <c r="EY28">
        <f aca="true" t="shared" si="112" ref="EY28:EY54">+EW28-EX28</f>
        <v>1896</v>
      </c>
      <c r="EZ28">
        <f>+EZ29+EZ32</f>
        <v>1162</v>
      </c>
      <c r="FA28">
        <f>+FA29+FA32</f>
        <v>239</v>
      </c>
      <c r="FB28">
        <f aca="true" t="shared" si="113" ref="FB28:FB54">+EZ28-FA28</f>
        <v>923</v>
      </c>
      <c r="FC28">
        <f>+FC29+FC32</f>
        <v>1268</v>
      </c>
      <c r="FD28">
        <f>+FD29+FD32</f>
        <v>239</v>
      </c>
      <c r="FE28">
        <f aca="true" t="shared" si="114" ref="FE28:FE54">+FC28-FD28</f>
        <v>1029</v>
      </c>
      <c r="FF28">
        <f>+FF29+FF32</f>
        <v>1095</v>
      </c>
      <c r="FG28">
        <f>+FG29+FG32</f>
        <v>328</v>
      </c>
      <c r="FH28">
        <f aca="true" t="shared" si="115" ref="FH28:FH54">+FF28-FG28</f>
        <v>767</v>
      </c>
      <c r="FI28">
        <f>+FI29+FI32</f>
        <v>1213</v>
      </c>
      <c r="FJ28">
        <f>+FJ29+FJ32</f>
        <v>314</v>
      </c>
      <c r="FK28">
        <f aca="true" t="shared" si="116" ref="FK28:FK54">+FI28-FJ28</f>
        <v>899</v>
      </c>
      <c r="FL28">
        <f>+FL29+FL32</f>
        <v>1614</v>
      </c>
      <c r="FM28">
        <f>+FM29+FM32</f>
        <v>233</v>
      </c>
      <c r="FN28">
        <f aca="true" t="shared" si="117" ref="FN28:FN54">+FL28-FM28</f>
        <v>1381</v>
      </c>
      <c r="FO28">
        <f>+FO29+FO32</f>
        <v>1453</v>
      </c>
      <c r="FP28">
        <f>+FP29+FP32</f>
        <v>199</v>
      </c>
      <c r="FQ28">
        <f aca="true" t="shared" si="118" ref="FQ28:FQ54">+FO28-FP28</f>
        <v>1254</v>
      </c>
      <c r="FR28">
        <f>+FR29+FR32</f>
        <v>1483</v>
      </c>
      <c r="FS28">
        <f>+FS29+FS32</f>
        <v>210</v>
      </c>
      <c r="FT28">
        <f aca="true" t="shared" si="119" ref="FT28:FT54">+FR28-FS28</f>
        <v>1273</v>
      </c>
      <c r="FU28">
        <f>+FU29+FU32</f>
        <v>2612</v>
      </c>
      <c r="FV28">
        <f>+FV29+FV32</f>
        <v>138</v>
      </c>
      <c r="FW28">
        <f aca="true" t="shared" si="120" ref="FW28:FW54">+FU28-FV28</f>
        <v>2474</v>
      </c>
      <c r="FX28">
        <f>+FX29+FX32</f>
        <v>1169</v>
      </c>
      <c r="FY28">
        <v>104</v>
      </c>
      <c r="FZ28">
        <f aca="true" t="shared" si="121" ref="FZ28:FZ54">+FX28-FY28</f>
        <v>1065</v>
      </c>
      <c r="GA28">
        <f>+GA29+GA32</f>
        <v>528</v>
      </c>
      <c r="GB28">
        <f>+GB29+GB32</f>
        <v>82</v>
      </c>
      <c r="GC28">
        <f aca="true" t="shared" si="122" ref="GC28:GC54">+GA28-GB28</f>
        <v>446</v>
      </c>
      <c r="GD28">
        <f>+GD29+GD32</f>
        <v>300</v>
      </c>
      <c r="GE28">
        <f>+GE29+GE32</f>
        <v>53</v>
      </c>
      <c r="GF28">
        <f aca="true" t="shared" si="123" ref="GF28:GF54">+GD28-GE28</f>
        <v>247</v>
      </c>
      <c r="GG28">
        <f>+GG29+GG32</f>
        <v>147</v>
      </c>
      <c r="GH28">
        <f>+GH29+GH32</f>
        <v>6</v>
      </c>
      <c r="GI28">
        <f aca="true" t="shared" si="124" ref="GI28:GI54">+GG28-GH28</f>
        <v>141</v>
      </c>
      <c r="GJ28">
        <f>+GJ29+GJ32</f>
        <v>165</v>
      </c>
      <c r="GK28">
        <f>+GK29+GK32</f>
        <v>15</v>
      </c>
      <c r="GL28">
        <f aca="true" t="shared" si="125" ref="GL28:GL54">+GJ28-GK28</f>
        <v>150</v>
      </c>
      <c r="GM28">
        <f>+GM29+GM32</f>
        <v>221</v>
      </c>
      <c r="GN28">
        <f>+GN29+GN32</f>
        <v>8</v>
      </c>
      <c r="GO28">
        <f aca="true" t="shared" si="126" ref="GO28:GO54">+GM28-GN28</f>
        <v>213</v>
      </c>
      <c r="GP28">
        <f>+GP29+GP32</f>
        <v>56</v>
      </c>
      <c r="GQ28">
        <f>+GQ29+GQ32</f>
        <v>3</v>
      </c>
      <c r="GR28">
        <f aca="true" t="shared" si="127" ref="GR28:GR54">+GP28-GQ28</f>
        <v>53</v>
      </c>
      <c r="GS28">
        <f>+GS29+GS32</f>
        <v>85</v>
      </c>
      <c r="GT28">
        <f>+GT29+GT32</f>
        <v>10</v>
      </c>
      <c r="GU28">
        <f aca="true" t="shared" si="128" ref="GU28:GU54">+GS28-GT28</f>
        <v>75</v>
      </c>
      <c r="GV28">
        <f>+GV29+GV32</f>
        <v>40</v>
      </c>
      <c r="GW28">
        <f>+GW29+GW32</f>
        <v>1</v>
      </c>
      <c r="GX28">
        <f aca="true" t="shared" si="129" ref="GX28:GX54">+GV28-GW28</f>
        <v>39</v>
      </c>
      <c r="GY28">
        <f>+GY29+GY32</f>
        <v>17</v>
      </c>
      <c r="GZ28">
        <f>+GZ29+GZ32</f>
        <v>6</v>
      </c>
      <c r="HA28">
        <f aca="true" t="shared" si="130" ref="HA28:HA54">+GY28-GZ28</f>
        <v>11</v>
      </c>
      <c r="HB28">
        <f>+HB29+HB32</f>
        <v>9</v>
      </c>
      <c r="HC28">
        <f>+HC29+HC32</f>
        <v>1</v>
      </c>
      <c r="HD28">
        <f aca="true" t="shared" si="131" ref="HD28:HD54">+HB28-HC28</f>
        <v>8</v>
      </c>
      <c r="HE28">
        <f>+HE29+HE32</f>
        <v>23</v>
      </c>
      <c r="HF28">
        <f>+HF29+HF32</f>
        <v>1</v>
      </c>
      <c r="HG28">
        <f aca="true" t="shared" si="132" ref="HG28:HG54">+HE28-HF28</f>
        <v>22</v>
      </c>
      <c r="HH28">
        <f>+HH29+HH32</f>
        <v>28</v>
      </c>
      <c r="HI28">
        <f>+HI29+HI32</f>
        <v>4</v>
      </c>
      <c r="HJ28">
        <f aca="true" t="shared" si="133" ref="HJ28:HJ54">+HH28-HI28</f>
        <v>24</v>
      </c>
      <c r="HK28">
        <f>+HK29+HK32</f>
        <v>35</v>
      </c>
      <c r="HL28">
        <f>+HL29+HL32</f>
        <v>3</v>
      </c>
      <c r="HM28">
        <f aca="true" t="shared" si="134" ref="HM28:HM54">+HK28-HL28</f>
        <v>32</v>
      </c>
      <c r="HN28">
        <f>+HN29+HN32</f>
        <v>25</v>
      </c>
      <c r="HO28">
        <f>+HO29+HO32</f>
        <v>2</v>
      </c>
      <c r="HP28">
        <f aca="true" t="shared" si="135" ref="HP28:HP54">+HN28-HO28</f>
        <v>23</v>
      </c>
    </row>
    <row r="29" spans="1:224" ht="12.75">
      <c r="A29" t="s">
        <v>25</v>
      </c>
      <c r="C29">
        <f>+C30+C31</f>
        <v>51451</v>
      </c>
      <c r="D29">
        <f>+D30+D31</f>
        <v>43971</v>
      </c>
      <c r="E29">
        <f t="shared" si="74"/>
        <v>7480</v>
      </c>
      <c r="F29">
        <f>+F30+F31</f>
        <v>52663</v>
      </c>
      <c r="G29">
        <f>+G30+G31</f>
        <v>44945</v>
      </c>
      <c r="H29">
        <f t="shared" si="75"/>
        <v>7718</v>
      </c>
      <c r="I29">
        <f>+I30+I31</f>
        <v>87951</v>
      </c>
      <c r="J29">
        <f>+J30+J31</f>
        <v>77995</v>
      </c>
      <c r="K29">
        <f t="shared" si="76"/>
        <v>9956</v>
      </c>
      <c r="L29">
        <f>+L30+L31</f>
        <v>85345</v>
      </c>
      <c r="M29">
        <f>+M30+M31</f>
        <v>63388</v>
      </c>
      <c r="N29">
        <f t="shared" si="77"/>
        <v>21957</v>
      </c>
      <c r="O29">
        <f>+O30+O31</f>
        <v>52926</v>
      </c>
      <c r="P29">
        <f>+P30+P31</f>
        <v>37800</v>
      </c>
      <c r="Q29">
        <f t="shared" si="78"/>
        <v>15126</v>
      </c>
      <c r="R29">
        <f>+R30+R31</f>
        <v>41621</v>
      </c>
      <c r="S29">
        <f>+S30+S31</f>
        <v>27237</v>
      </c>
      <c r="T29">
        <f t="shared" si="79"/>
        <v>14384</v>
      </c>
      <c r="U29">
        <f>+U30+U31</f>
        <v>36613</v>
      </c>
      <c r="V29">
        <f>+V30+V31</f>
        <v>30423</v>
      </c>
      <c r="W29">
        <f t="shared" si="80"/>
        <v>6190</v>
      </c>
      <c r="X29">
        <f>+X30+X31</f>
        <v>38355</v>
      </c>
      <c r="Y29">
        <f>+Y30+Y31</f>
        <v>25070</v>
      </c>
      <c r="Z29">
        <f t="shared" si="81"/>
        <v>13285</v>
      </c>
      <c r="AA29" s="30">
        <f>+AA30+AA31</f>
        <v>53426</v>
      </c>
      <c r="AB29" s="30">
        <f>+AB30+AB31</f>
        <v>37800</v>
      </c>
      <c r="AC29" s="30">
        <f t="shared" si="82"/>
        <v>15626</v>
      </c>
      <c r="AD29" s="19">
        <f>+AD30+AD31</f>
        <v>33349</v>
      </c>
      <c r="AE29" s="19">
        <f>+AE30+AE31</f>
        <v>31335</v>
      </c>
      <c r="AF29" s="19">
        <f t="shared" si="83"/>
        <v>2014</v>
      </c>
      <c r="AG29">
        <f>+AG30+AG31</f>
        <v>26118</v>
      </c>
      <c r="AH29">
        <f>+AH30+AH31</f>
        <v>19403</v>
      </c>
      <c r="AI29">
        <f t="shared" si="84"/>
        <v>6715</v>
      </c>
      <c r="AJ29">
        <f>+AJ30+AJ31</f>
        <v>18885</v>
      </c>
      <c r="AK29">
        <f>+AK30+AK31</f>
        <v>14135</v>
      </c>
      <c r="AL29">
        <f t="shared" si="85"/>
        <v>4750</v>
      </c>
      <c r="AM29">
        <f>+AM30+AM31</f>
        <v>17957</v>
      </c>
      <c r="AN29">
        <f>+AN30+AN31</f>
        <v>11980</v>
      </c>
      <c r="AO29">
        <f t="shared" si="86"/>
        <v>5977</v>
      </c>
      <c r="AP29">
        <f>+AP30+AP31</f>
        <v>12876</v>
      </c>
      <c r="AQ29">
        <f>+AQ30+AQ31</f>
        <v>10169</v>
      </c>
      <c r="AR29">
        <f t="shared" si="87"/>
        <v>2707</v>
      </c>
      <c r="AS29">
        <f>+AS30+AS31</f>
        <v>14806</v>
      </c>
      <c r="AT29">
        <f>+AT30+AT31</f>
        <v>9426</v>
      </c>
      <c r="AU29">
        <f t="shared" si="14"/>
        <v>5380</v>
      </c>
      <c r="AV29">
        <f>+AV30+AV31</f>
        <v>13413</v>
      </c>
      <c r="AW29">
        <f>+AW30+AW31</f>
        <v>7359</v>
      </c>
      <c r="AX29">
        <f>+AV29-AW29</f>
        <v>6054</v>
      </c>
      <c r="AY29">
        <f>+AY30+AY31</f>
        <v>9160</v>
      </c>
      <c r="AZ29">
        <f>+AZ30+AZ31</f>
        <v>6940</v>
      </c>
      <c r="BA29">
        <f>+AY29-AZ29</f>
        <v>2220</v>
      </c>
      <c r="BB29">
        <f>+BB30+BB31</f>
        <v>9520</v>
      </c>
      <c r="BC29">
        <f>+BC30+BC31</f>
        <v>7876</v>
      </c>
      <c r="BD29">
        <f>+BB29-BC29</f>
        <v>1644</v>
      </c>
      <c r="BE29">
        <f>+BE30+BE31</f>
        <v>11710</v>
      </c>
      <c r="BF29">
        <f>+BF30+BF31</f>
        <v>6803</v>
      </c>
      <c r="BG29">
        <f>+BE29-BF29</f>
        <v>4907</v>
      </c>
      <c r="BH29">
        <f>+BH30+BH31</f>
        <v>9495</v>
      </c>
      <c r="BI29">
        <f>+BI30+BI31</f>
        <v>4290</v>
      </c>
      <c r="BJ29">
        <f>+BH29-BI29</f>
        <v>5205</v>
      </c>
      <c r="BK29">
        <f>+BK30+BK31</f>
        <v>6796</v>
      </c>
      <c r="BL29">
        <f>+BL30+BL31</f>
        <v>3462</v>
      </c>
      <c r="BM29">
        <f>+BK29-BL29</f>
        <v>3334</v>
      </c>
      <c r="BN29">
        <f>+BN30+BN31</f>
        <v>4539</v>
      </c>
      <c r="BO29">
        <f>+BO30+BO31</f>
        <v>2307</v>
      </c>
      <c r="BP29">
        <f>+BN29-BO29</f>
        <v>2232</v>
      </c>
      <c r="BQ29">
        <f>+BQ30+BQ31</f>
        <v>3462</v>
      </c>
      <c r="BR29">
        <f>+BR30+BR31</f>
        <v>1819</v>
      </c>
      <c r="BS29">
        <f>+BQ29-BR29</f>
        <v>1643</v>
      </c>
      <c r="BT29">
        <f>+BT30+BT31</f>
        <v>3564</v>
      </c>
      <c r="BU29">
        <f>+BU30+BU31</f>
        <v>1780</v>
      </c>
      <c r="BV29">
        <f>+BT29-BU29</f>
        <v>1784</v>
      </c>
      <c r="BW29">
        <f>+BW30+BW31</f>
        <v>2329</v>
      </c>
      <c r="BX29">
        <f>+BX30+BX31</f>
        <v>1464</v>
      </c>
      <c r="BY29">
        <f>+BW29-BX29</f>
        <v>865</v>
      </c>
      <c r="BZ29">
        <f>+BZ30+BZ31</f>
        <v>2896</v>
      </c>
      <c r="CA29">
        <f>+CA30+CA31</f>
        <v>1550</v>
      </c>
      <c r="CB29">
        <f>+BZ29-CA29</f>
        <v>1346</v>
      </c>
      <c r="CC29">
        <f>+CC30+CC31</f>
        <v>4280</v>
      </c>
      <c r="CD29">
        <f>+CD30+CD31</f>
        <v>1843</v>
      </c>
      <c r="CE29">
        <f t="shared" si="88"/>
        <v>2437</v>
      </c>
      <c r="CF29">
        <f>+CF30+CF31</f>
        <v>3286</v>
      </c>
      <c r="CG29">
        <f>+CG30+CG31</f>
        <v>1768</v>
      </c>
      <c r="CH29">
        <f t="shared" si="89"/>
        <v>1518</v>
      </c>
      <c r="CI29">
        <f>+CI30+CI31</f>
        <v>3577</v>
      </c>
      <c r="CJ29">
        <f>+CJ30+CJ31</f>
        <v>1545</v>
      </c>
      <c r="CK29">
        <f t="shared" si="90"/>
        <v>2032</v>
      </c>
      <c r="CL29">
        <f>+CL30+CL31</f>
        <v>3208</v>
      </c>
      <c r="CM29">
        <f>+CM30+CM31</f>
        <v>1044</v>
      </c>
      <c r="CN29">
        <f t="shared" si="91"/>
        <v>2164</v>
      </c>
      <c r="CO29">
        <f>+CO30+CO31</f>
        <v>4809</v>
      </c>
      <c r="CP29">
        <f>+CP30+CP31</f>
        <v>2058</v>
      </c>
      <c r="CQ29">
        <f t="shared" si="92"/>
        <v>2751</v>
      </c>
      <c r="CR29">
        <f>+CR30+CR31</f>
        <v>2244</v>
      </c>
      <c r="CS29">
        <f>+CS30+CS31</f>
        <v>1408</v>
      </c>
      <c r="CT29">
        <f t="shared" si="93"/>
        <v>836</v>
      </c>
      <c r="CU29">
        <f>+CU30+CU31</f>
        <v>4072</v>
      </c>
      <c r="CV29">
        <f>+CV30+CV31</f>
        <v>2700</v>
      </c>
      <c r="CW29">
        <f t="shared" si="94"/>
        <v>1372</v>
      </c>
      <c r="CX29">
        <f>+CX30+CX31</f>
        <v>4786</v>
      </c>
      <c r="CY29">
        <f>+CY30+CY31</f>
        <v>2956</v>
      </c>
      <c r="CZ29">
        <f t="shared" si="95"/>
        <v>1830</v>
      </c>
      <c r="DA29">
        <f>+DA30+DA31</f>
        <v>4753</v>
      </c>
      <c r="DB29">
        <f>+DB30+DB31</f>
        <v>2757</v>
      </c>
      <c r="DC29">
        <f t="shared" si="96"/>
        <v>1996</v>
      </c>
      <c r="DD29">
        <f>+DD30+DD31</f>
        <v>2468</v>
      </c>
      <c r="DE29">
        <f>+DE30+DE31</f>
        <v>1722</v>
      </c>
      <c r="DF29">
        <f t="shared" si="97"/>
        <v>746</v>
      </c>
      <c r="DG29">
        <f>+DG30+DG31</f>
        <v>2904</v>
      </c>
      <c r="DH29">
        <f>+DH30+DH31</f>
        <v>1806</v>
      </c>
      <c r="DI29">
        <f t="shared" si="98"/>
        <v>1098</v>
      </c>
      <c r="DJ29">
        <f>+DJ30+DJ31</f>
        <v>1996</v>
      </c>
      <c r="DK29">
        <f>+DK30+DK31</f>
        <v>645</v>
      </c>
      <c r="DL29">
        <f t="shared" si="99"/>
        <v>1351</v>
      </c>
      <c r="DM29">
        <f>+DM30+DM31</f>
        <v>1781</v>
      </c>
      <c r="DN29">
        <f>+DN30+DN31</f>
        <v>492</v>
      </c>
      <c r="DO29">
        <f t="shared" si="100"/>
        <v>1289</v>
      </c>
      <c r="DP29">
        <f>+DP30+DP31</f>
        <v>1469</v>
      </c>
      <c r="DQ29">
        <f>+DQ30+DQ31</f>
        <v>1253</v>
      </c>
      <c r="DR29">
        <f t="shared" si="101"/>
        <v>216</v>
      </c>
      <c r="DS29">
        <f>+DS30+DS31</f>
        <v>1334</v>
      </c>
      <c r="DT29">
        <f>+DT30+DT31</f>
        <v>908</v>
      </c>
      <c r="DU29">
        <f t="shared" si="102"/>
        <v>426</v>
      </c>
      <c r="DV29">
        <f>+DV30+DV31</f>
        <v>1159</v>
      </c>
      <c r="DW29">
        <f>+DW30+DW31</f>
        <v>678</v>
      </c>
      <c r="DX29">
        <f t="shared" si="103"/>
        <v>481</v>
      </c>
      <c r="DY29">
        <f>+DY30+DY31</f>
        <v>1934</v>
      </c>
      <c r="DZ29">
        <f>+DZ30+DZ31</f>
        <v>1027</v>
      </c>
      <c r="EA29">
        <f t="shared" si="104"/>
        <v>907</v>
      </c>
      <c r="EB29">
        <f>+EB30+EB31</f>
        <v>2495</v>
      </c>
      <c r="EC29">
        <f>+EC30+EC31</f>
        <v>1198</v>
      </c>
      <c r="ED29">
        <f t="shared" si="105"/>
        <v>1297</v>
      </c>
      <c r="EE29">
        <f>+EE30+EE31</f>
        <v>2125</v>
      </c>
      <c r="EF29">
        <f>+EF30+EF31</f>
        <v>838</v>
      </c>
      <c r="EG29">
        <f t="shared" si="106"/>
        <v>1287</v>
      </c>
      <c r="EH29">
        <f>+EH30+EH31</f>
        <v>2615</v>
      </c>
      <c r="EI29">
        <f>+EI30+EI31</f>
        <v>716</v>
      </c>
      <c r="EJ29">
        <f t="shared" si="107"/>
        <v>1899</v>
      </c>
      <c r="EK29">
        <f>+EK30+EK31</f>
        <v>2196</v>
      </c>
      <c r="EL29">
        <f>+EL30+EL31</f>
        <v>524</v>
      </c>
      <c r="EM29">
        <f t="shared" si="108"/>
        <v>1672</v>
      </c>
      <c r="EN29">
        <f>+EN30+EN31</f>
        <v>1918</v>
      </c>
      <c r="EO29">
        <f>+EO30+EO31</f>
        <v>425</v>
      </c>
      <c r="EP29">
        <f t="shared" si="109"/>
        <v>1493</v>
      </c>
      <c r="EQ29">
        <f>+EQ30+EQ31</f>
        <v>1915</v>
      </c>
      <c r="ER29">
        <f>+ER30+ER31</f>
        <v>499</v>
      </c>
      <c r="ES29">
        <f t="shared" si="110"/>
        <v>1416</v>
      </c>
      <c r="ET29">
        <f>+ET30+ET31</f>
        <v>1788</v>
      </c>
      <c r="EU29">
        <f>+EU30+EU31</f>
        <v>215</v>
      </c>
      <c r="EV29">
        <f t="shared" si="111"/>
        <v>1573</v>
      </c>
      <c r="EW29">
        <f>+EW30+EW31</f>
        <v>2119</v>
      </c>
      <c r="EX29">
        <f>+EX30+EX31</f>
        <v>119</v>
      </c>
      <c r="EY29">
        <f t="shared" si="112"/>
        <v>2000</v>
      </c>
      <c r="EZ29">
        <f>+EZ30+EZ31</f>
        <v>1161</v>
      </c>
      <c r="FA29">
        <f>+FA30+FA31</f>
        <v>197</v>
      </c>
      <c r="FB29">
        <f t="shared" si="113"/>
        <v>964</v>
      </c>
      <c r="FC29">
        <f>+FC30+FC31</f>
        <v>1254</v>
      </c>
      <c r="FD29">
        <f>+FD30+FD31</f>
        <v>210</v>
      </c>
      <c r="FE29">
        <f t="shared" si="114"/>
        <v>1044</v>
      </c>
      <c r="FF29">
        <f>+FF30+FF31</f>
        <v>1095</v>
      </c>
      <c r="FG29">
        <f>+FG30+FG31</f>
        <v>299</v>
      </c>
      <c r="FH29">
        <f t="shared" si="115"/>
        <v>796</v>
      </c>
      <c r="FI29">
        <f>+FI30+FI31</f>
        <v>1212</v>
      </c>
      <c r="FJ29">
        <f>+FJ30+FJ31</f>
        <v>280</v>
      </c>
      <c r="FK29">
        <f t="shared" si="116"/>
        <v>932</v>
      </c>
      <c r="FL29">
        <f>+FL30+FL31</f>
        <v>1613</v>
      </c>
      <c r="FM29">
        <f>+FM30+FM31</f>
        <v>207</v>
      </c>
      <c r="FN29">
        <f t="shared" si="117"/>
        <v>1406</v>
      </c>
      <c r="FO29">
        <f>+FO30+FO31</f>
        <v>1450</v>
      </c>
      <c r="FP29">
        <f>+FP30+FP31</f>
        <v>156</v>
      </c>
      <c r="FQ29">
        <f t="shared" si="118"/>
        <v>1294</v>
      </c>
      <c r="FR29">
        <f>+FR30+FR31</f>
        <v>1478</v>
      </c>
      <c r="FS29">
        <f>+FS30+FS31</f>
        <v>188</v>
      </c>
      <c r="FT29">
        <f t="shared" si="119"/>
        <v>1290</v>
      </c>
      <c r="FU29">
        <f>+FU30+FU31</f>
        <v>2612</v>
      </c>
      <c r="FV29">
        <f>+FV30+FV31</f>
        <v>138</v>
      </c>
      <c r="FW29">
        <f t="shared" si="120"/>
        <v>2474</v>
      </c>
      <c r="FX29">
        <f>+FX30+FX31</f>
        <v>1169</v>
      </c>
      <c r="FY29">
        <v>104</v>
      </c>
      <c r="FZ29">
        <f t="shared" si="121"/>
        <v>1065</v>
      </c>
      <c r="GA29">
        <f>+GA30+GA31</f>
        <v>528</v>
      </c>
      <c r="GB29">
        <f>+GB30+GB31</f>
        <v>82</v>
      </c>
      <c r="GC29">
        <f t="shared" si="122"/>
        <v>446</v>
      </c>
      <c r="GD29">
        <f>+GD30+GD31</f>
        <v>300</v>
      </c>
      <c r="GE29">
        <f>+GE30+GE31</f>
        <v>53</v>
      </c>
      <c r="GF29">
        <f t="shared" si="123"/>
        <v>247</v>
      </c>
      <c r="GG29">
        <f>+GG30+GG31</f>
        <v>147</v>
      </c>
      <c r="GH29">
        <f>+GH30+GH31</f>
        <v>6</v>
      </c>
      <c r="GI29">
        <f t="shared" si="124"/>
        <v>141</v>
      </c>
      <c r="GJ29">
        <f>+GJ30+GJ31</f>
        <v>165</v>
      </c>
      <c r="GK29">
        <f>+GK30+GK31</f>
        <v>15</v>
      </c>
      <c r="GL29">
        <f t="shared" si="125"/>
        <v>150</v>
      </c>
      <c r="GM29">
        <f>+GM30+GM31</f>
        <v>221</v>
      </c>
      <c r="GN29">
        <f>+GN30+GN31</f>
        <v>8</v>
      </c>
      <c r="GO29">
        <f t="shared" si="126"/>
        <v>213</v>
      </c>
      <c r="GP29">
        <f>+GP30+GP31</f>
        <v>56</v>
      </c>
      <c r="GQ29">
        <f>+GQ30+GQ31</f>
        <v>3</v>
      </c>
      <c r="GR29">
        <f t="shared" si="127"/>
        <v>53</v>
      </c>
      <c r="GS29">
        <f>+GS30+GS31</f>
        <v>85</v>
      </c>
      <c r="GT29">
        <f>+GT30+GT31</f>
        <v>10</v>
      </c>
      <c r="GU29">
        <f t="shared" si="128"/>
        <v>75</v>
      </c>
      <c r="GV29">
        <f>+GV30+GV31</f>
        <v>40</v>
      </c>
      <c r="GW29">
        <f>+GW30+GW31</f>
        <v>1</v>
      </c>
      <c r="GX29">
        <f t="shared" si="129"/>
        <v>39</v>
      </c>
      <c r="GY29">
        <f>+GY30+GY31</f>
        <v>17</v>
      </c>
      <c r="GZ29">
        <f>+GZ30+GZ31</f>
        <v>6</v>
      </c>
      <c r="HA29">
        <f t="shared" si="130"/>
        <v>11</v>
      </c>
      <c r="HB29">
        <f>+HB30+HB31</f>
        <v>9</v>
      </c>
      <c r="HC29">
        <f>+HC30+HC31</f>
        <v>1</v>
      </c>
      <c r="HD29">
        <f t="shared" si="131"/>
        <v>8</v>
      </c>
      <c r="HE29">
        <f>+HE30+HE31</f>
        <v>23</v>
      </c>
      <c r="HF29">
        <f>+HF30+HF31</f>
        <v>1</v>
      </c>
      <c r="HG29">
        <f t="shared" si="132"/>
        <v>22</v>
      </c>
      <c r="HH29">
        <f>+HH30+HH31</f>
        <v>28</v>
      </c>
      <c r="HI29">
        <f>+HI30+HI31</f>
        <v>4</v>
      </c>
      <c r="HJ29">
        <f t="shared" si="133"/>
        <v>24</v>
      </c>
      <c r="HK29">
        <f>+HK30+HK31</f>
        <v>35</v>
      </c>
      <c r="HL29">
        <f>+HL30+HL31</f>
        <v>3</v>
      </c>
      <c r="HM29">
        <f t="shared" si="134"/>
        <v>32</v>
      </c>
      <c r="HN29">
        <f>+HN30+HN31</f>
        <v>25</v>
      </c>
      <c r="HO29">
        <f>+HO30+HO31</f>
        <v>2</v>
      </c>
      <c r="HP29">
        <f t="shared" si="135"/>
        <v>23</v>
      </c>
    </row>
    <row r="30" spans="1:224" ht="12.75">
      <c r="A30" t="s">
        <v>26</v>
      </c>
      <c r="C30">
        <v>8833</v>
      </c>
      <c r="D30">
        <v>52</v>
      </c>
      <c r="E30">
        <f t="shared" si="74"/>
        <v>8781</v>
      </c>
      <c r="F30">
        <v>11918</v>
      </c>
      <c r="G30">
        <v>22</v>
      </c>
      <c r="H30">
        <f t="shared" si="75"/>
        <v>11896</v>
      </c>
      <c r="I30">
        <v>13763</v>
      </c>
      <c r="J30">
        <v>43</v>
      </c>
      <c r="K30">
        <f t="shared" si="76"/>
        <v>13720</v>
      </c>
      <c r="L30">
        <v>7439</v>
      </c>
      <c r="M30">
        <v>43</v>
      </c>
      <c r="N30">
        <f t="shared" si="77"/>
        <v>7396</v>
      </c>
      <c r="O30">
        <v>4251</v>
      </c>
      <c r="P30">
        <v>19</v>
      </c>
      <c r="Q30">
        <f t="shared" si="78"/>
        <v>4232</v>
      </c>
      <c r="R30">
        <v>7000</v>
      </c>
      <c r="S30">
        <v>21</v>
      </c>
      <c r="T30">
        <f t="shared" si="79"/>
        <v>6979</v>
      </c>
      <c r="U30">
        <v>4436</v>
      </c>
      <c r="V30">
        <v>72</v>
      </c>
      <c r="W30">
        <f t="shared" si="80"/>
        <v>4364</v>
      </c>
      <c r="X30">
        <v>9730</v>
      </c>
      <c r="Y30">
        <v>7</v>
      </c>
      <c r="Z30">
        <f t="shared" si="81"/>
        <v>9723</v>
      </c>
      <c r="AA30" s="30">
        <v>4728</v>
      </c>
      <c r="AB30" s="30">
        <v>19</v>
      </c>
      <c r="AC30" s="30">
        <f t="shared" si="82"/>
        <v>4709</v>
      </c>
      <c r="AD30" s="19">
        <v>2548</v>
      </c>
      <c r="AE30" s="19">
        <v>8</v>
      </c>
      <c r="AF30" s="19">
        <f t="shared" si="83"/>
        <v>2540</v>
      </c>
      <c r="AG30">
        <v>2390</v>
      </c>
      <c r="AH30">
        <v>8</v>
      </c>
      <c r="AI30">
        <f t="shared" si="84"/>
        <v>2382</v>
      </c>
      <c r="AJ30">
        <v>2036</v>
      </c>
      <c r="AK30">
        <v>34</v>
      </c>
      <c r="AL30">
        <f t="shared" si="85"/>
        <v>2002</v>
      </c>
      <c r="AM30">
        <v>1543</v>
      </c>
      <c r="AN30">
        <v>7</v>
      </c>
      <c r="AO30">
        <f t="shared" si="86"/>
        <v>1536</v>
      </c>
      <c r="AP30">
        <v>1747</v>
      </c>
      <c r="AQ30">
        <v>12</v>
      </c>
      <c r="AR30">
        <f t="shared" si="87"/>
        <v>1735</v>
      </c>
      <c r="AS30">
        <v>1429</v>
      </c>
      <c r="AT30">
        <v>39</v>
      </c>
      <c r="AU30">
        <f t="shared" si="14"/>
        <v>1390</v>
      </c>
      <c r="AV30">
        <v>1369</v>
      </c>
      <c r="AW30">
        <v>16</v>
      </c>
      <c r="AX30">
        <f aca="true" t="shared" si="136" ref="AX30:AX37">+AV30-AW30</f>
        <v>1353</v>
      </c>
      <c r="AY30">
        <v>1763</v>
      </c>
      <c r="AZ30">
        <v>7</v>
      </c>
      <c r="BA30">
        <f t="shared" si="16"/>
        <v>1756</v>
      </c>
      <c r="BB30">
        <v>1491</v>
      </c>
      <c r="BC30">
        <v>3</v>
      </c>
      <c r="BD30">
        <f t="shared" si="17"/>
        <v>1488</v>
      </c>
      <c r="BE30">
        <v>1174</v>
      </c>
      <c r="BF30">
        <v>0</v>
      </c>
      <c r="BG30">
        <f t="shared" si="18"/>
        <v>1174</v>
      </c>
      <c r="BH30">
        <v>1094</v>
      </c>
      <c r="BI30">
        <v>0</v>
      </c>
      <c r="BJ30">
        <f t="shared" si="19"/>
        <v>1094</v>
      </c>
      <c r="BK30" s="5">
        <v>1198</v>
      </c>
      <c r="BL30" s="8">
        <v>0</v>
      </c>
      <c r="BM30">
        <f t="shared" si="20"/>
        <v>1198</v>
      </c>
      <c r="BN30" s="5">
        <v>856</v>
      </c>
      <c r="BO30" s="8">
        <v>0</v>
      </c>
      <c r="BP30">
        <f t="shared" si="21"/>
        <v>856</v>
      </c>
      <c r="BQ30">
        <v>1095</v>
      </c>
      <c r="BR30">
        <v>45</v>
      </c>
      <c r="BS30">
        <f t="shared" si="22"/>
        <v>1050</v>
      </c>
      <c r="BT30">
        <v>1039</v>
      </c>
      <c r="BU30">
        <v>0</v>
      </c>
      <c r="BV30">
        <f aca="true" t="shared" si="137" ref="BV30:BV54">+BT30-BU30</f>
        <v>1039</v>
      </c>
      <c r="BW30">
        <v>986</v>
      </c>
      <c r="BX30">
        <v>0</v>
      </c>
      <c r="BY30">
        <f aca="true" t="shared" si="138" ref="BY30:BY54">+BW30-BX30</f>
        <v>986</v>
      </c>
      <c r="BZ30">
        <v>1596</v>
      </c>
      <c r="CA30">
        <v>12</v>
      </c>
      <c r="CB30">
        <f aca="true" t="shared" si="139" ref="CB30:CB54">+BZ30-CA30</f>
        <v>1584</v>
      </c>
      <c r="CC30">
        <v>1760</v>
      </c>
      <c r="CD30">
        <v>1</v>
      </c>
      <c r="CE30">
        <f t="shared" si="88"/>
        <v>1759</v>
      </c>
      <c r="CF30">
        <v>1386</v>
      </c>
      <c r="CG30">
        <v>1</v>
      </c>
      <c r="CH30">
        <f t="shared" si="89"/>
        <v>1385</v>
      </c>
      <c r="CI30">
        <v>1775</v>
      </c>
      <c r="CJ30">
        <v>2</v>
      </c>
      <c r="CK30">
        <f t="shared" si="90"/>
        <v>1773</v>
      </c>
      <c r="CL30">
        <v>1215</v>
      </c>
      <c r="CM30">
        <v>1</v>
      </c>
      <c r="CN30">
        <f t="shared" si="91"/>
        <v>1214</v>
      </c>
      <c r="CO30">
        <v>1141</v>
      </c>
      <c r="CP30">
        <v>0</v>
      </c>
      <c r="CQ30">
        <f t="shared" si="92"/>
        <v>1141</v>
      </c>
      <c r="CR30">
        <v>869</v>
      </c>
      <c r="CS30">
        <v>0</v>
      </c>
      <c r="CT30">
        <f t="shared" si="93"/>
        <v>869</v>
      </c>
      <c r="CU30">
        <v>968</v>
      </c>
      <c r="CV30">
        <v>2</v>
      </c>
      <c r="CW30">
        <f t="shared" si="94"/>
        <v>966</v>
      </c>
      <c r="CX30">
        <v>1072</v>
      </c>
      <c r="CY30">
        <v>20</v>
      </c>
      <c r="CZ30">
        <f t="shared" si="95"/>
        <v>1052</v>
      </c>
      <c r="DA30">
        <v>667</v>
      </c>
      <c r="DB30">
        <v>0</v>
      </c>
      <c r="DC30">
        <f t="shared" si="96"/>
        <v>667</v>
      </c>
      <c r="DD30">
        <v>400</v>
      </c>
      <c r="DE30">
        <v>0</v>
      </c>
      <c r="DF30">
        <f t="shared" si="97"/>
        <v>400</v>
      </c>
      <c r="DG30">
        <v>649</v>
      </c>
      <c r="DH30">
        <v>1</v>
      </c>
      <c r="DI30">
        <f t="shared" si="98"/>
        <v>648</v>
      </c>
      <c r="DJ30">
        <v>454</v>
      </c>
      <c r="DK30">
        <v>2</v>
      </c>
      <c r="DL30">
        <f t="shared" si="99"/>
        <v>452</v>
      </c>
      <c r="DM30">
        <v>693</v>
      </c>
      <c r="DN30">
        <v>25</v>
      </c>
      <c r="DO30">
        <f t="shared" si="100"/>
        <v>668</v>
      </c>
      <c r="DP30">
        <v>373</v>
      </c>
      <c r="DQ30">
        <v>8</v>
      </c>
      <c r="DR30">
        <f t="shared" si="101"/>
        <v>365</v>
      </c>
      <c r="DS30">
        <v>544</v>
      </c>
      <c r="DT30">
        <v>1</v>
      </c>
      <c r="DU30">
        <f t="shared" si="102"/>
        <v>543</v>
      </c>
      <c r="DV30">
        <v>908</v>
      </c>
      <c r="DW30">
        <v>4</v>
      </c>
      <c r="DX30">
        <f t="shared" si="103"/>
        <v>904</v>
      </c>
      <c r="DY30">
        <v>825</v>
      </c>
      <c r="DZ30">
        <v>4</v>
      </c>
      <c r="EA30">
        <f t="shared" si="104"/>
        <v>821</v>
      </c>
      <c r="EB30">
        <v>795</v>
      </c>
      <c r="EC30">
        <v>13</v>
      </c>
      <c r="ED30">
        <f t="shared" si="105"/>
        <v>782</v>
      </c>
      <c r="EE30">
        <v>797</v>
      </c>
      <c r="EF30">
        <v>2</v>
      </c>
      <c r="EG30">
        <f t="shared" si="106"/>
        <v>795</v>
      </c>
      <c r="EH30">
        <v>1179</v>
      </c>
      <c r="EI30">
        <v>15</v>
      </c>
      <c r="EJ30">
        <f t="shared" si="107"/>
        <v>1164</v>
      </c>
      <c r="EK30">
        <v>883</v>
      </c>
      <c r="EL30">
        <v>5</v>
      </c>
      <c r="EM30">
        <f t="shared" si="108"/>
        <v>878</v>
      </c>
      <c r="EN30">
        <v>836</v>
      </c>
      <c r="EO30">
        <v>5</v>
      </c>
      <c r="EP30">
        <f t="shared" si="109"/>
        <v>831</v>
      </c>
      <c r="EQ30">
        <v>548</v>
      </c>
      <c r="ER30">
        <v>10</v>
      </c>
      <c r="ES30">
        <f t="shared" si="110"/>
        <v>538</v>
      </c>
      <c r="ET30">
        <v>597</v>
      </c>
      <c r="EU30">
        <v>2</v>
      </c>
      <c r="EV30">
        <f t="shared" si="111"/>
        <v>595</v>
      </c>
      <c r="EW30">
        <v>569</v>
      </c>
      <c r="EX30">
        <v>10</v>
      </c>
      <c r="EY30">
        <f t="shared" si="112"/>
        <v>559</v>
      </c>
      <c r="EZ30">
        <v>668</v>
      </c>
      <c r="FA30">
        <v>4</v>
      </c>
      <c r="FB30">
        <f t="shared" si="113"/>
        <v>664</v>
      </c>
      <c r="FC30">
        <v>464</v>
      </c>
      <c r="FD30">
        <v>15</v>
      </c>
      <c r="FE30">
        <f t="shared" si="114"/>
        <v>449</v>
      </c>
      <c r="FF30">
        <v>472</v>
      </c>
      <c r="FG30">
        <v>1</v>
      </c>
      <c r="FH30">
        <f t="shared" si="115"/>
        <v>471</v>
      </c>
      <c r="FI30">
        <v>564</v>
      </c>
      <c r="FJ30">
        <v>3</v>
      </c>
      <c r="FK30">
        <f t="shared" si="116"/>
        <v>561</v>
      </c>
      <c r="FL30">
        <v>312</v>
      </c>
      <c r="FM30">
        <v>3</v>
      </c>
      <c r="FN30">
        <f t="shared" si="117"/>
        <v>309</v>
      </c>
      <c r="FO30">
        <v>304</v>
      </c>
      <c r="FP30">
        <v>1</v>
      </c>
      <c r="FQ30">
        <f t="shared" si="118"/>
        <v>303</v>
      </c>
      <c r="FR30">
        <v>171</v>
      </c>
      <c r="FS30">
        <v>1</v>
      </c>
      <c r="FT30">
        <f t="shared" si="119"/>
        <v>170</v>
      </c>
      <c r="FU30">
        <v>197</v>
      </c>
      <c r="FV30">
        <v>5</v>
      </c>
      <c r="FW30">
        <f t="shared" si="120"/>
        <v>192</v>
      </c>
      <c r="FX30">
        <v>145</v>
      </c>
      <c r="FY30">
        <v>14</v>
      </c>
      <c r="FZ30">
        <f t="shared" si="121"/>
        <v>131</v>
      </c>
      <c r="GA30">
        <v>142</v>
      </c>
      <c r="GB30">
        <v>2</v>
      </c>
      <c r="GC30">
        <v>141</v>
      </c>
      <c r="GD30">
        <v>167</v>
      </c>
      <c r="GE30">
        <v>44</v>
      </c>
      <c r="GF30">
        <f t="shared" si="123"/>
        <v>123</v>
      </c>
      <c r="GG30">
        <v>143</v>
      </c>
      <c r="GH30">
        <v>6</v>
      </c>
      <c r="GI30">
        <f t="shared" si="124"/>
        <v>137</v>
      </c>
      <c r="GJ30">
        <v>79</v>
      </c>
      <c r="GK30">
        <v>13</v>
      </c>
      <c r="GL30">
        <f t="shared" si="125"/>
        <v>66</v>
      </c>
      <c r="GM30">
        <v>67</v>
      </c>
      <c r="GN30">
        <v>8</v>
      </c>
      <c r="GO30">
        <f t="shared" si="126"/>
        <v>59</v>
      </c>
      <c r="GP30">
        <v>56</v>
      </c>
      <c r="GQ30">
        <v>3</v>
      </c>
      <c r="GR30">
        <f t="shared" si="127"/>
        <v>53</v>
      </c>
      <c r="GS30">
        <v>84</v>
      </c>
      <c r="GT30">
        <v>10</v>
      </c>
      <c r="GU30">
        <f t="shared" si="128"/>
        <v>74</v>
      </c>
      <c r="GV30">
        <v>39</v>
      </c>
      <c r="GW30">
        <v>1</v>
      </c>
      <c r="GX30">
        <f t="shared" si="129"/>
        <v>38</v>
      </c>
      <c r="GY30">
        <v>16</v>
      </c>
      <c r="GZ30">
        <v>6</v>
      </c>
      <c r="HA30">
        <f t="shared" si="130"/>
        <v>10</v>
      </c>
      <c r="HB30">
        <v>8</v>
      </c>
      <c r="HC30">
        <v>1</v>
      </c>
      <c r="HD30">
        <f t="shared" si="131"/>
        <v>7</v>
      </c>
      <c r="HE30">
        <v>21</v>
      </c>
      <c r="HF30">
        <v>1</v>
      </c>
      <c r="HG30">
        <f t="shared" si="132"/>
        <v>20</v>
      </c>
      <c r="HH30">
        <v>27</v>
      </c>
      <c r="HI30">
        <v>4</v>
      </c>
      <c r="HJ30">
        <f t="shared" si="133"/>
        <v>23</v>
      </c>
      <c r="HK30">
        <v>34</v>
      </c>
      <c r="HL30">
        <v>3</v>
      </c>
      <c r="HM30">
        <f t="shared" si="134"/>
        <v>31</v>
      </c>
      <c r="HN30">
        <v>24</v>
      </c>
      <c r="HO30">
        <v>2</v>
      </c>
      <c r="HP30">
        <f t="shared" si="135"/>
        <v>22</v>
      </c>
    </row>
    <row r="31" spans="1:224" ht="12.75">
      <c r="A31" t="s">
        <v>27</v>
      </c>
      <c r="C31">
        <v>42618</v>
      </c>
      <c r="D31">
        <v>43919</v>
      </c>
      <c r="E31">
        <f t="shared" si="74"/>
        <v>-1301</v>
      </c>
      <c r="F31">
        <v>40745</v>
      </c>
      <c r="G31">
        <v>44923</v>
      </c>
      <c r="H31">
        <f t="shared" si="75"/>
        <v>-4178</v>
      </c>
      <c r="I31">
        <v>74188</v>
      </c>
      <c r="J31">
        <v>77952</v>
      </c>
      <c r="K31">
        <f t="shared" si="76"/>
        <v>-3764</v>
      </c>
      <c r="L31">
        <v>77906</v>
      </c>
      <c r="M31">
        <v>63345</v>
      </c>
      <c r="N31">
        <f t="shared" si="77"/>
        <v>14561</v>
      </c>
      <c r="O31">
        <v>48675</v>
      </c>
      <c r="P31">
        <v>37781</v>
      </c>
      <c r="Q31">
        <f t="shared" si="78"/>
        <v>10894</v>
      </c>
      <c r="R31">
        <v>34621</v>
      </c>
      <c r="S31">
        <v>27216</v>
      </c>
      <c r="T31">
        <f t="shared" si="79"/>
        <v>7405</v>
      </c>
      <c r="U31">
        <v>32177</v>
      </c>
      <c r="V31">
        <v>30351</v>
      </c>
      <c r="W31">
        <f t="shared" si="80"/>
        <v>1826</v>
      </c>
      <c r="X31">
        <v>28625</v>
      </c>
      <c r="Y31">
        <v>25063</v>
      </c>
      <c r="Z31">
        <f t="shared" si="81"/>
        <v>3562</v>
      </c>
      <c r="AA31" s="30">
        <v>48698</v>
      </c>
      <c r="AB31" s="30">
        <v>37781</v>
      </c>
      <c r="AC31" s="30">
        <f t="shared" si="82"/>
        <v>10917</v>
      </c>
      <c r="AD31" s="19">
        <v>30801</v>
      </c>
      <c r="AE31" s="19">
        <v>31327</v>
      </c>
      <c r="AF31" s="19">
        <f t="shared" si="83"/>
        <v>-526</v>
      </c>
      <c r="AG31">
        <v>23728</v>
      </c>
      <c r="AH31">
        <v>19395</v>
      </c>
      <c r="AI31">
        <f t="shared" si="84"/>
        <v>4333</v>
      </c>
      <c r="AJ31">
        <v>16849</v>
      </c>
      <c r="AK31">
        <v>14101</v>
      </c>
      <c r="AL31">
        <f t="shared" si="85"/>
        <v>2748</v>
      </c>
      <c r="AM31">
        <v>16414</v>
      </c>
      <c r="AN31">
        <v>11973</v>
      </c>
      <c r="AO31">
        <f t="shared" si="86"/>
        <v>4441</v>
      </c>
      <c r="AP31">
        <v>11129</v>
      </c>
      <c r="AQ31">
        <v>10157</v>
      </c>
      <c r="AR31">
        <f t="shared" si="87"/>
        <v>972</v>
      </c>
      <c r="AS31">
        <v>13377</v>
      </c>
      <c r="AT31">
        <v>9387</v>
      </c>
      <c r="AU31">
        <f t="shared" si="14"/>
        <v>3990</v>
      </c>
      <c r="AV31">
        <v>12044</v>
      </c>
      <c r="AW31">
        <v>7343</v>
      </c>
      <c r="AX31">
        <f t="shared" si="136"/>
        <v>4701</v>
      </c>
      <c r="AY31">
        <v>7397</v>
      </c>
      <c r="AZ31">
        <v>6933</v>
      </c>
      <c r="BA31">
        <f t="shared" si="16"/>
        <v>464</v>
      </c>
      <c r="BB31">
        <v>8029</v>
      </c>
      <c r="BC31">
        <v>7873</v>
      </c>
      <c r="BD31">
        <f t="shared" si="17"/>
        <v>156</v>
      </c>
      <c r="BE31">
        <v>10536</v>
      </c>
      <c r="BF31">
        <v>6803</v>
      </c>
      <c r="BG31">
        <f t="shared" si="18"/>
        <v>3733</v>
      </c>
      <c r="BH31">
        <v>8401</v>
      </c>
      <c r="BI31">
        <v>4290</v>
      </c>
      <c r="BJ31">
        <f t="shared" si="19"/>
        <v>4111</v>
      </c>
      <c r="BK31" s="5">
        <v>5598</v>
      </c>
      <c r="BL31" s="8">
        <v>3462</v>
      </c>
      <c r="BM31">
        <f t="shared" si="20"/>
        <v>2136</v>
      </c>
      <c r="BN31" s="5">
        <v>3683</v>
      </c>
      <c r="BO31" s="8">
        <v>2307</v>
      </c>
      <c r="BP31">
        <f t="shared" si="21"/>
        <v>1376</v>
      </c>
      <c r="BQ31">
        <v>2367</v>
      </c>
      <c r="BR31">
        <v>1774</v>
      </c>
      <c r="BS31">
        <f t="shared" si="22"/>
        <v>593</v>
      </c>
      <c r="BT31">
        <v>2525</v>
      </c>
      <c r="BU31">
        <v>1780</v>
      </c>
      <c r="BV31">
        <f t="shared" si="137"/>
        <v>745</v>
      </c>
      <c r="BW31">
        <v>1343</v>
      </c>
      <c r="BX31">
        <v>1464</v>
      </c>
      <c r="BY31">
        <f t="shared" si="138"/>
        <v>-121</v>
      </c>
      <c r="BZ31">
        <v>1300</v>
      </c>
      <c r="CA31">
        <v>1538</v>
      </c>
      <c r="CB31">
        <f t="shared" si="139"/>
        <v>-238</v>
      </c>
      <c r="CC31">
        <v>2520</v>
      </c>
      <c r="CD31">
        <v>1842</v>
      </c>
      <c r="CE31">
        <f t="shared" si="88"/>
        <v>678</v>
      </c>
      <c r="CF31">
        <v>1900</v>
      </c>
      <c r="CG31">
        <v>1767</v>
      </c>
      <c r="CH31">
        <f t="shared" si="89"/>
        <v>133</v>
      </c>
      <c r="CI31">
        <v>1802</v>
      </c>
      <c r="CJ31">
        <v>1543</v>
      </c>
      <c r="CK31">
        <f t="shared" si="90"/>
        <v>259</v>
      </c>
      <c r="CL31">
        <v>1993</v>
      </c>
      <c r="CM31">
        <v>1043</v>
      </c>
      <c r="CN31">
        <f t="shared" si="91"/>
        <v>950</v>
      </c>
      <c r="CO31">
        <v>3668</v>
      </c>
      <c r="CP31">
        <v>2058</v>
      </c>
      <c r="CQ31">
        <f t="shared" si="92"/>
        <v>1610</v>
      </c>
      <c r="CR31">
        <v>1375</v>
      </c>
      <c r="CS31">
        <v>1408</v>
      </c>
      <c r="CT31">
        <f t="shared" si="93"/>
        <v>-33</v>
      </c>
      <c r="CU31">
        <v>3104</v>
      </c>
      <c r="CV31">
        <v>2698</v>
      </c>
      <c r="CW31">
        <f t="shared" si="94"/>
        <v>406</v>
      </c>
      <c r="CX31">
        <v>3714</v>
      </c>
      <c r="CY31">
        <v>2936</v>
      </c>
      <c r="CZ31">
        <f t="shared" si="95"/>
        <v>778</v>
      </c>
      <c r="DA31">
        <v>4086</v>
      </c>
      <c r="DB31">
        <v>2757</v>
      </c>
      <c r="DC31">
        <f t="shared" si="96"/>
        <v>1329</v>
      </c>
      <c r="DD31">
        <v>2068</v>
      </c>
      <c r="DE31">
        <v>1722</v>
      </c>
      <c r="DF31">
        <f t="shared" si="97"/>
        <v>346</v>
      </c>
      <c r="DG31">
        <v>2255</v>
      </c>
      <c r="DH31">
        <v>1805</v>
      </c>
      <c r="DI31">
        <f t="shared" si="98"/>
        <v>450</v>
      </c>
      <c r="DJ31">
        <v>1542</v>
      </c>
      <c r="DK31">
        <v>643</v>
      </c>
      <c r="DL31">
        <f t="shared" si="99"/>
        <v>899</v>
      </c>
      <c r="DM31">
        <v>1088</v>
      </c>
      <c r="DN31">
        <v>467</v>
      </c>
      <c r="DO31">
        <f t="shared" si="100"/>
        <v>621</v>
      </c>
      <c r="DP31">
        <v>1096</v>
      </c>
      <c r="DQ31">
        <v>1245</v>
      </c>
      <c r="DR31">
        <f t="shared" si="101"/>
        <v>-149</v>
      </c>
      <c r="DS31">
        <v>790</v>
      </c>
      <c r="DT31">
        <v>907</v>
      </c>
      <c r="DU31">
        <f t="shared" si="102"/>
        <v>-117</v>
      </c>
      <c r="DV31">
        <v>251</v>
      </c>
      <c r="DW31">
        <v>674</v>
      </c>
      <c r="DX31">
        <f t="shared" si="103"/>
        <v>-423</v>
      </c>
      <c r="DY31">
        <v>1109</v>
      </c>
      <c r="DZ31">
        <v>1023</v>
      </c>
      <c r="EA31">
        <f t="shared" si="104"/>
        <v>86</v>
      </c>
      <c r="EB31">
        <v>1700</v>
      </c>
      <c r="EC31">
        <v>1185</v>
      </c>
      <c r="ED31">
        <f t="shared" si="105"/>
        <v>515</v>
      </c>
      <c r="EE31">
        <v>1328</v>
      </c>
      <c r="EF31">
        <v>836</v>
      </c>
      <c r="EG31">
        <f t="shared" si="106"/>
        <v>492</v>
      </c>
      <c r="EH31">
        <v>1436</v>
      </c>
      <c r="EI31">
        <v>701</v>
      </c>
      <c r="EJ31">
        <f t="shared" si="107"/>
        <v>735</v>
      </c>
      <c r="EK31">
        <v>1313</v>
      </c>
      <c r="EL31">
        <v>519</v>
      </c>
      <c r="EM31">
        <f t="shared" si="108"/>
        <v>794</v>
      </c>
      <c r="EN31">
        <v>1082</v>
      </c>
      <c r="EO31">
        <v>420</v>
      </c>
      <c r="EP31">
        <f t="shared" si="109"/>
        <v>662</v>
      </c>
      <c r="EQ31">
        <v>1367</v>
      </c>
      <c r="ER31">
        <v>489</v>
      </c>
      <c r="ES31">
        <f t="shared" si="110"/>
        <v>878</v>
      </c>
      <c r="ET31">
        <v>1191</v>
      </c>
      <c r="EU31">
        <v>213</v>
      </c>
      <c r="EV31">
        <f t="shared" si="111"/>
        <v>978</v>
      </c>
      <c r="EW31">
        <v>1550</v>
      </c>
      <c r="EX31">
        <v>109</v>
      </c>
      <c r="EY31">
        <f t="shared" si="112"/>
        <v>1441</v>
      </c>
      <c r="EZ31">
        <v>493</v>
      </c>
      <c r="FA31">
        <v>193</v>
      </c>
      <c r="FB31">
        <f t="shared" si="113"/>
        <v>300</v>
      </c>
      <c r="FC31">
        <v>790</v>
      </c>
      <c r="FD31">
        <v>195</v>
      </c>
      <c r="FE31">
        <f t="shared" si="114"/>
        <v>595</v>
      </c>
      <c r="FF31">
        <v>623</v>
      </c>
      <c r="FG31">
        <v>298</v>
      </c>
      <c r="FH31">
        <f t="shared" si="115"/>
        <v>325</v>
      </c>
      <c r="FI31">
        <v>648</v>
      </c>
      <c r="FJ31">
        <v>277</v>
      </c>
      <c r="FK31">
        <f t="shared" si="116"/>
        <v>371</v>
      </c>
      <c r="FL31">
        <v>1301</v>
      </c>
      <c r="FM31">
        <v>204</v>
      </c>
      <c r="FN31">
        <f t="shared" si="117"/>
        <v>1097</v>
      </c>
      <c r="FO31">
        <v>1146</v>
      </c>
      <c r="FP31">
        <v>155</v>
      </c>
      <c r="FQ31">
        <f t="shared" si="118"/>
        <v>991</v>
      </c>
      <c r="FR31">
        <v>1307</v>
      </c>
      <c r="FS31">
        <v>187</v>
      </c>
      <c r="FT31">
        <f t="shared" si="119"/>
        <v>1120</v>
      </c>
      <c r="FU31">
        <v>2415</v>
      </c>
      <c r="FV31">
        <v>133</v>
      </c>
      <c r="FW31">
        <f t="shared" si="120"/>
        <v>2282</v>
      </c>
      <c r="FX31">
        <v>1024</v>
      </c>
      <c r="FY31">
        <v>89</v>
      </c>
      <c r="FZ31">
        <f t="shared" si="121"/>
        <v>935</v>
      </c>
      <c r="GA31">
        <v>386</v>
      </c>
      <c r="GB31">
        <v>80</v>
      </c>
      <c r="GC31">
        <v>307</v>
      </c>
      <c r="GD31">
        <v>133</v>
      </c>
      <c r="GE31">
        <v>9</v>
      </c>
      <c r="GF31">
        <f t="shared" si="123"/>
        <v>124</v>
      </c>
      <c r="GG31">
        <v>4</v>
      </c>
      <c r="GH31">
        <v>0</v>
      </c>
      <c r="GI31">
        <f t="shared" si="124"/>
        <v>4</v>
      </c>
      <c r="GJ31">
        <v>86</v>
      </c>
      <c r="GK31">
        <v>2</v>
      </c>
      <c r="GL31">
        <f t="shared" si="125"/>
        <v>84</v>
      </c>
      <c r="GM31">
        <v>154</v>
      </c>
      <c r="GN31">
        <v>0</v>
      </c>
      <c r="GO31">
        <f t="shared" si="126"/>
        <v>154</v>
      </c>
      <c r="GP31">
        <v>0</v>
      </c>
      <c r="GQ31">
        <v>0</v>
      </c>
      <c r="GR31">
        <f t="shared" si="127"/>
        <v>0</v>
      </c>
      <c r="GS31">
        <v>1</v>
      </c>
      <c r="GT31">
        <v>0</v>
      </c>
      <c r="GU31">
        <f t="shared" si="128"/>
        <v>1</v>
      </c>
      <c r="GV31">
        <v>1</v>
      </c>
      <c r="GW31">
        <v>0</v>
      </c>
      <c r="GX31">
        <f t="shared" si="129"/>
        <v>1</v>
      </c>
      <c r="GY31">
        <v>1</v>
      </c>
      <c r="GZ31">
        <v>0</v>
      </c>
      <c r="HA31">
        <f t="shared" si="130"/>
        <v>1</v>
      </c>
      <c r="HB31">
        <v>1</v>
      </c>
      <c r="HC31">
        <v>0</v>
      </c>
      <c r="HD31">
        <f t="shared" si="131"/>
        <v>1</v>
      </c>
      <c r="HE31">
        <v>2</v>
      </c>
      <c r="HF31">
        <v>0</v>
      </c>
      <c r="HG31">
        <f t="shared" si="132"/>
        <v>2</v>
      </c>
      <c r="HH31">
        <v>1</v>
      </c>
      <c r="HI31">
        <v>0</v>
      </c>
      <c r="HJ31">
        <f t="shared" si="133"/>
        <v>1</v>
      </c>
      <c r="HK31">
        <v>1</v>
      </c>
      <c r="HL31">
        <v>0</v>
      </c>
      <c r="HM31">
        <f t="shared" si="134"/>
        <v>1</v>
      </c>
      <c r="HN31">
        <v>1</v>
      </c>
      <c r="HO31">
        <v>0</v>
      </c>
      <c r="HP31">
        <f t="shared" si="135"/>
        <v>1</v>
      </c>
    </row>
    <row r="32" spans="1:224" ht="12.75">
      <c r="A32" t="s">
        <v>28</v>
      </c>
      <c r="C32">
        <v>431</v>
      </c>
      <c r="D32">
        <v>3658</v>
      </c>
      <c r="E32">
        <f t="shared" si="74"/>
        <v>-3227</v>
      </c>
      <c r="F32">
        <v>258</v>
      </c>
      <c r="G32">
        <v>3193</v>
      </c>
      <c r="H32">
        <f t="shared" si="75"/>
        <v>-2935</v>
      </c>
      <c r="I32">
        <v>570</v>
      </c>
      <c r="J32">
        <v>7911</v>
      </c>
      <c r="K32">
        <f t="shared" si="76"/>
        <v>-7341</v>
      </c>
      <c r="L32">
        <v>523</v>
      </c>
      <c r="M32">
        <v>4089</v>
      </c>
      <c r="N32">
        <f t="shared" si="77"/>
        <v>-3566</v>
      </c>
      <c r="O32">
        <v>802</v>
      </c>
      <c r="P32">
        <v>2244</v>
      </c>
      <c r="Q32">
        <f t="shared" si="78"/>
        <v>-1442</v>
      </c>
      <c r="R32">
        <v>816</v>
      </c>
      <c r="S32">
        <v>5084</v>
      </c>
      <c r="T32">
        <f t="shared" si="79"/>
        <v>-4268</v>
      </c>
      <c r="U32">
        <v>465</v>
      </c>
      <c r="V32">
        <v>2772</v>
      </c>
      <c r="W32">
        <f t="shared" si="80"/>
        <v>-2307</v>
      </c>
      <c r="X32">
        <v>174</v>
      </c>
      <c r="Y32">
        <v>6801</v>
      </c>
      <c r="Z32">
        <f t="shared" si="81"/>
        <v>-6627</v>
      </c>
      <c r="AA32" s="30">
        <v>779</v>
      </c>
      <c r="AB32" s="30">
        <v>3378</v>
      </c>
      <c r="AC32" s="30">
        <f t="shared" si="82"/>
        <v>-2599</v>
      </c>
      <c r="AD32" s="19">
        <v>88</v>
      </c>
      <c r="AE32" s="19">
        <v>1191</v>
      </c>
      <c r="AF32" s="19">
        <f t="shared" si="83"/>
        <v>-1103</v>
      </c>
      <c r="AG32">
        <v>239</v>
      </c>
      <c r="AH32">
        <v>584</v>
      </c>
      <c r="AI32">
        <f t="shared" si="84"/>
        <v>-345</v>
      </c>
      <c r="AJ32">
        <v>91</v>
      </c>
      <c r="AK32">
        <v>875</v>
      </c>
      <c r="AL32">
        <f t="shared" si="85"/>
        <v>-784</v>
      </c>
      <c r="AM32">
        <v>37</v>
      </c>
      <c r="AN32">
        <v>647</v>
      </c>
      <c r="AO32">
        <f t="shared" si="86"/>
        <v>-610</v>
      </c>
      <c r="AP32">
        <v>83</v>
      </c>
      <c r="AQ32">
        <v>620</v>
      </c>
      <c r="AR32">
        <f t="shared" si="87"/>
        <v>-537</v>
      </c>
      <c r="AS32">
        <v>3</v>
      </c>
      <c r="AT32">
        <v>566</v>
      </c>
      <c r="AU32">
        <f t="shared" si="14"/>
        <v>-563</v>
      </c>
      <c r="AV32">
        <v>10</v>
      </c>
      <c r="AW32">
        <v>798</v>
      </c>
      <c r="AX32">
        <f t="shared" si="136"/>
        <v>-788</v>
      </c>
      <c r="AY32">
        <v>17</v>
      </c>
      <c r="AZ32">
        <v>439</v>
      </c>
      <c r="BA32">
        <f t="shared" si="16"/>
        <v>-422</v>
      </c>
      <c r="BB32">
        <v>5</v>
      </c>
      <c r="BC32">
        <v>530</v>
      </c>
      <c r="BD32">
        <f t="shared" si="17"/>
        <v>-525</v>
      </c>
      <c r="BE32">
        <v>58</v>
      </c>
      <c r="BF32">
        <v>519</v>
      </c>
      <c r="BG32">
        <f t="shared" si="18"/>
        <v>-461</v>
      </c>
      <c r="BH32">
        <v>12</v>
      </c>
      <c r="BI32">
        <v>519</v>
      </c>
      <c r="BJ32">
        <f t="shared" si="19"/>
        <v>-507</v>
      </c>
      <c r="BK32" s="5">
        <v>23</v>
      </c>
      <c r="BL32" s="8">
        <v>519</v>
      </c>
      <c r="BM32">
        <f t="shared" si="20"/>
        <v>-496</v>
      </c>
      <c r="BN32" s="5">
        <v>49</v>
      </c>
      <c r="BO32" s="8">
        <v>519</v>
      </c>
      <c r="BP32">
        <f t="shared" si="21"/>
        <v>-470</v>
      </c>
      <c r="BQ32">
        <v>6</v>
      </c>
      <c r="BR32">
        <v>213</v>
      </c>
      <c r="BS32">
        <f t="shared" si="22"/>
        <v>-207</v>
      </c>
      <c r="BT32">
        <v>18</v>
      </c>
      <c r="BU32">
        <v>277</v>
      </c>
      <c r="BV32">
        <f t="shared" si="137"/>
        <v>-259</v>
      </c>
      <c r="BW32">
        <v>12</v>
      </c>
      <c r="BX32">
        <v>380</v>
      </c>
      <c r="BY32">
        <f t="shared" si="138"/>
        <v>-368</v>
      </c>
      <c r="BZ32">
        <v>37</v>
      </c>
      <c r="CA32">
        <v>286</v>
      </c>
      <c r="CB32">
        <f t="shared" si="139"/>
        <v>-249</v>
      </c>
      <c r="CC32">
        <v>31</v>
      </c>
      <c r="CD32">
        <v>303</v>
      </c>
      <c r="CE32">
        <f t="shared" si="88"/>
        <v>-272</v>
      </c>
      <c r="CF32">
        <v>13</v>
      </c>
      <c r="CG32">
        <v>271</v>
      </c>
      <c r="CH32">
        <f t="shared" si="89"/>
        <v>-258</v>
      </c>
      <c r="CI32">
        <v>19</v>
      </c>
      <c r="CJ32">
        <v>538</v>
      </c>
      <c r="CK32">
        <f t="shared" si="90"/>
        <v>-519</v>
      </c>
      <c r="CL32">
        <v>36</v>
      </c>
      <c r="CM32">
        <v>446</v>
      </c>
      <c r="CN32">
        <f t="shared" si="91"/>
        <v>-410</v>
      </c>
      <c r="CO32">
        <v>32</v>
      </c>
      <c r="CP32">
        <v>339</v>
      </c>
      <c r="CQ32">
        <f t="shared" si="92"/>
        <v>-307</v>
      </c>
      <c r="CR32">
        <v>26</v>
      </c>
      <c r="CS32">
        <v>347</v>
      </c>
      <c r="CT32">
        <f t="shared" si="93"/>
        <v>-321</v>
      </c>
      <c r="CU32">
        <v>2</v>
      </c>
      <c r="CV32">
        <v>143</v>
      </c>
      <c r="CW32">
        <f t="shared" si="94"/>
        <v>-141</v>
      </c>
      <c r="CX32">
        <v>10</v>
      </c>
      <c r="CY32">
        <v>169</v>
      </c>
      <c r="CZ32">
        <f t="shared" si="95"/>
        <v>-159</v>
      </c>
      <c r="DA32">
        <v>26</v>
      </c>
      <c r="DB32">
        <v>50</v>
      </c>
      <c r="DC32">
        <f t="shared" si="96"/>
        <v>-24</v>
      </c>
      <c r="DD32">
        <v>74</v>
      </c>
      <c r="DE32">
        <v>81</v>
      </c>
      <c r="DF32">
        <f t="shared" si="97"/>
        <v>-7</v>
      </c>
      <c r="DG32">
        <v>11</v>
      </c>
      <c r="DH32">
        <v>43</v>
      </c>
      <c r="DI32">
        <f t="shared" si="98"/>
        <v>-32</v>
      </c>
      <c r="DJ32">
        <v>8</v>
      </c>
      <c r="DK32">
        <v>19</v>
      </c>
      <c r="DL32">
        <f t="shared" si="99"/>
        <v>-11</v>
      </c>
      <c r="DM32">
        <v>23</v>
      </c>
      <c r="DN32">
        <v>53</v>
      </c>
      <c r="DO32">
        <f t="shared" si="100"/>
        <v>-30</v>
      </c>
      <c r="DP32">
        <v>1</v>
      </c>
      <c r="DQ32">
        <v>32</v>
      </c>
      <c r="DR32">
        <f t="shared" si="101"/>
        <v>-31</v>
      </c>
      <c r="DS32">
        <v>10</v>
      </c>
      <c r="DT32">
        <v>75</v>
      </c>
      <c r="DU32">
        <f t="shared" si="102"/>
        <v>-65</v>
      </c>
      <c r="DV32">
        <v>115</v>
      </c>
      <c r="DW32">
        <v>89</v>
      </c>
      <c r="DX32">
        <f t="shared" si="103"/>
        <v>26</v>
      </c>
      <c r="DY32">
        <v>54</v>
      </c>
      <c r="DZ32">
        <v>31</v>
      </c>
      <c r="EA32">
        <f t="shared" si="104"/>
        <v>23</v>
      </c>
      <c r="EB32">
        <v>24</v>
      </c>
      <c r="EC32">
        <v>31</v>
      </c>
      <c r="ED32">
        <f t="shared" si="105"/>
        <v>-7</v>
      </c>
      <c r="EE32">
        <v>6</v>
      </c>
      <c r="EF32">
        <v>36</v>
      </c>
      <c r="EG32">
        <f t="shared" si="106"/>
        <v>-30</v>
      </c>
      <c r="EH32">
        <v>13</v>
      </c>
      <c r="EI32">
        <v>36</v>
      </c>
      <c r="EJ32">
        <f t="shared" si="107"/>
        <v>-23</v>
      </c>
      <c r="EK32">
        <v>3</v>
      </c>
      <c r="EL32">
        <v>56</v>
      </c>
      <c r="EM32">
        <f t="shared" si="108"/>
        <v>-53</v>
      </c>
      <c r="EN32">
        <v>2</v>
      </c>
      <c r="EO32">
        <v>48</v>
      </c>
      <c r="EP32">
        <f t="shared" si="109"/>
        <v>-46</v>
      </c>
      <c r="EQ32">
        <v>2</v>
      </c>
      <c r="ER32">
        <v>47</v>
      </c>
      <c r="ES32">
        <f t="shared" si="110"/>
        <v>-45</v>
      </c>
      <c r="ET32">
        <v>1</v>
      </c>
      <c r="EU32">
        <v>47</v>
      </c>
      <c r="EV32">
        <f t="shared" si="111"/>
        <v>-46</v>
      </c>
      <c r="EW32">
        <v>0</v>
      </c>
      <c r="EX32">
        <v>104</v>
      </c>
      <c r="EY32">
        <f t="shared" si="112"/>
        <v>-104</v>
      </c>
      <c r="EZ32">
        <v>1</v>
      </c>
      <c r="FA32">
        <v>42</v>
      </c>
      <c r="FB32">
        <f t="shared" si="113"/>
        <v>-41</v>
      </c>
      <c r="FC32">
        <v>14</v>
      </c>
      <c r="FD32">
        <v>29</v>
      </c>
      <c r="FE32">
        <f t="shared" si="114"/>
        <v>-15</v>
      </c>
      <c r="FF32">
        <v>0</v>
      </c>
      <c r="FG32">
        <v>29</v>
      </c>
      <c r="FH32">
        <f t="shared" si="115"/>
        <v>-29</v>
      </c>
      <c r="FI32">
        <v>1</v>
      </c>
      <c r="FJ32">
        <v>34</v>
      </c>
      <c r="FK32">
        <f t="shared" si="116"/>
        <v>-33</v>
      </c>
      <c r="FL32">
        <v>1</v>
      </c>
      <c r="FM32">
        <v>26</v>
      </c>
      <c r="FN32">
        <f t="shared" si="117"/>
        <v>-25</v>
      </c>
      <c r="FO32">
        <v>3</v>
      </c>
      <c r="FP32">
        <v>43</v>
      </c>
      <c r="FQ32">
        <f t="shared" si="118"/>
        <v>-40</v>
      </c>
      <c r="FR32">
        <v>5</v>
      </c>
      <c r="FS32">
        <v>22</v>
      </c>
      <c r="FT32">
        <f t="shared" si="119"/>
        <v>-17</v>
      </c>
      <c r="FU32">
        <v>0</v>
      </c>
      <c r="FV32">
        <v>0</v>
      </c>
      <c r="FW32">
        <f t="shared" si="120"/>
        <v>0</v>
      </c>
      <c r="FX32">
        <v>0</v>
      </c>
      <c r="FY32">
        <v>0</v>
      </c>
      <c r="FZ32">
        <f t="shared" si="121"/>
        <v>0</v>
      </c>
      <c r="GA32">
        <v>0</v>
      </c>
      <c r="GB32">
        <v>0</v>
      </c>
      <c r="GC32">
        <f t="shared" si="122"/>
        <v>0</v>
      </c>
      <c r="GD32">
        <v>0</v>
      </c>
      <c r="GE32">
        <v>0</v>
      </c>
      <c r="GF32">
        <f t="shared" si="123"/>
        <v>0</v>
      </c>
      <c r="GG32">
        <v>0</v>
      </c>
      <c r="GH32">
        <v>0</v>
      </c>
      <c r="GI32">
        <f t="shared" si="124"/>
        <v>0</v>
      </c>
      <c r="GJ32">
        <v>0</v>
      </c>
      <c r="GK32">
        <v>0</v>
      </c>
      <c r="GL32">
        <f t="shared" si="125"/>
        <v>0</v>
      </c>
      <c r="GM32">
        <v>0</v>
      </c>
      <c r="GN32">
        <v>0</v>
      </c>
      <c r="GO32">
        <f t="shared" si="126"/>
        <v>0</v>
      </c>
      <c r="GP32">
        <v>0</v>
      </c>
      <c r="GQ32">
        <v>0</v>
      </c>
      <c r="GR32">
        <f t="shared" si="127"/>
        <v>0</v>
      </c>
      <c r="GS32">
        <v>0</v>
      </c>
      <c r="GT32">
        <v>0</v>
      </c>
      <c r="GU32">
        <f t="shared" si="128"/>
        <v>0</v>
      </c>
      <c r="GV32">
        <v>0</v>
      </c>
      <c r="GW32">
        <v>0</v>
      </c>
      <c r="GX32">
        <f t="shared" si="129"/>
        <v>0</v>
      </c>
      <c r="GY32">
        <v>0</v>
      </c>
      <c r="GZ32">
        <v>0</v>
      </c>
      <c r="HA32">
        <f t="shared" si="130"/>
        <v>0</v>
      </c>
      <c r="HB32">
        <v>0</v>
      </c>
      <c r="HC32">
        <v>0</v>
      </c>
      <c r="HD32">
        <f t="shared" si="131"/>
        <v>0</v>
      </c>
      <c r="HE32">
        <v>0</v>
      </c>
      <c r="HF32">
        <v>0</v>
      </c>
      <c r="HG32">
        <f t="shared" si="132"/>
        <v>0</v>
      </c>
      <c r="HH32">
        <v>0</v>
      </c>
      <c r="HI32">
        <v>0</v>
      </c>
      <c r="HJ32">
        <f t="shared" si="133"/>
        <v>0</v>
      </c>
      <c r="HK32">
        <v>0</v>
      </c>
      <c r="HL32">
        <v>0</v>
      </c>
      <c r="HM32">
        <f t="shared" si="134"/>
        <v>0</v>
      </c>
      <c r="HN32">
        <v>0</v>
      </c>
      <c r="HO32">
        <v>0</v>
      </c>
      <c r="HP32">
        <f t="shared" si="135"/>
        <v>0</v>
      </c>
    </row>
    <row r="33" spans="1:224" ht="12.75">
      <c r="A33" t="s">
        <v>29</v>
      </c>
      <c r="C33">
        <f>+C34+C37+C40</f>
        <v>16531</v>
      </c>
      <c r="D33">
        <f>+D34+D37+D40</f>
        <v>13377</v>
      </c>
      <c r="E33">
        <f t="shared" si="74"/>
        <v>3154</v>
      </c>
      <c r="F33">
        <f>+F34+F37+F40</f>
        <v>13851</v>
      </c>
      <c r="G33">
        <f>+G34+G37+G40</f>
        <v>9622</v>
      </c>
      <c r="H33">
        <f t="shared" si="75"/>
        <v>4229</v>
      </c>
      <c r="I33">
        <f>+I34+I37+I40</f>
        <v>24937</v>
      </c>
      <c r="J33">
        <f>+J34+J37+J40</f>
        <v>12968</v>
      </c>
      <c r="K33">
        <f t="shared" si="76"/>
        <v>11969</v>
      </c>
      <c r="L33">
        <f>+L34+L37+L40</f>
        <v>22066</v>
      </c>
      <c r="M33">
        <f>+M34+M37+M40</f>
        <v>10598</v>
      </c>
      <c r="N33">
        <f t="shared" si="77"/>
        <v>11468</v>
      </c>
      <c r="O33">
        <f>+O34+O37+O40</f>
        <v>19927</v>
      </c>
      <c r="P33">
        <f>+P34+P37+P40</f>
        <v>10437</v>
      </c>
      <c r="Q33">
        <f t="shared" si="78"/>
        <v>9490</v>
      </c>
      <c r="R33">
        <f>+R34+R37+R40</f>
        <v>16573</v>
      </c>
      <c r="S33">
        <f>+S34+S37+S40</f>
        <v>7538</v>
      </c>
      <c r="T33">
        <f t="shared" si="79"/>
        <v>9035</v>
      </c>
      <c r="U33">
        <f>+U34+U37+U40</f>
        <v>17272</v>
      </c>
      <c r="V33">
        <f>+V34+V37+V40</f>
        <v>8228</v>
      </c>
      <c r="W33">
        <f t="shared" si="80"/>
        <v>9044</v>
      </c>
      <c r="X33">
        <f>+X34+X37+X40</f>
        <v>14771</v>
      </c>
      <c r="Y33">
        <f>+Y34+Y37+Y40</f>
        <v>8264</v>
      </c>
      <c r="Z33">
        <f t="shared" si="81"/>
        <v>6507</v>
      </c>
      <c r="AA33" s="30">
        <f>+AA34+AA37+AA40</f>
        <v>19742</v>
      </c>
      <c r="AB33" s="30">
        <f>+AB34+AB37+AB40</f>
        <v>10437</v>
      </c>
      <c r="AC33" s="30">
        <f t="shared" si="82"/>
        <v>9305</v>
      </c>
      <c r="AD33" s="19">
        <f>+AD34+AD37+AD40</f>
        <v>10739</v>
      </c>
      <c r="AE33" s="19">
        <f>+AE34+AE37+AE40</f>
        <v>6322</v>
      </c>
      <c r="AF33" s="19">
        <f t="shared" si="83"/>
        <v>4417</v>
      </c>
      <c r="AG33">
        <f>+AG34+AG37+AG40</f>
        <v>10611</v>
      </c>
      <c r="AH33">
        <f>+AH34+AH37+AH40</f>
        <v>7045</v>
      </c>
      <c r="AI33">
        <f t="shared" si="84"/>
        <v>3566</v>
      </c>
      <c r="AJ33">
        <f>+AJ34+AJ37+AJ40</f>
        <v>8722</v>
      </c>
      <c r="AK33">
        <f>+AK34+AK37+AK40</f>
        <v>11418</v>
      </c>
      <c r="AL33">
        <f t="shared" si="85"/>
        <v>-2696</v>
      </c>
      <c r="AM33">
        <f>+AM34+AM37+AM40</f>
        <v>10158</v>
      </c>
      <c r="AN33">
        <f>+AN34+AN37+AN40</f>
        <v>7029</v>
      </c>
      <c r="AO33">
        <f t="shared" si="86"/>
        <v>3129</v>
      </c>
      <c r="AP33">
        <f>+AP34+AP37+AP40</f>
        <v>7180</v>
      </c>
      <c r="AQ33">
        <f>+AQ34+AQ37+AQ40</f>
        <v>6028</v>
      </c>
      <c r="AR33">
        <f t="shared" si="87"/>
        <v>1152</v>
      </c>
      <c r="AS33">
        <f>+AS34+AS37+AS40</f>
        <v>9437</v>
      </c>
      <c r="AT33">
        <f>+AT34+AT37+AT40</f>
        <v>5104</v>
      </c>
      <c r="AU33">
        <f t="shared" si="14"/>
        <v>4333</v>
      </c>
      <c r="AV33">
        <f>+AV34+AV37+AV40</f>
        <v>8168</v>
      </c>
      <c r="AW33">
        <f>+AW34+AW37+AW40</f>
        <v>5179</v>
      </c>
      <c r="AX33">
        <f t="shared" si="136"/>
        <v>2989</v>
      </c>
      <c r="AY33">
        <f>+AY34+AY37+AY40</f>
        <v>6137</v>
      </c>
      <c r="AZ33">
        <f>+AZ34+AZ37+AZ40</f>
        <v>5240</v>
      </c>
      <c r="BA33">
        <f t="shared" si="16"/>
        <v>897</v>
      </c>
      <c r="BB33">
        <f>+BB34+BB37+BB40</f>
        <v>6545</v>
      </c>
      <c r="BC33">
        <f>+BC34+BC37+BC40</f>
        <v>3855</v>
      </c>
      <c r="BD33">
        <f t="shared" si="17"/>
        <v>2690</v>
      </c>
      <c r="BE33">
        <f>+BE34+BE37+BE40</f>
        <v>5490</v>
      </c>
      <c r="BF33">
        <f>+BF34+BF37+BF40</f>
        <v>7047</v>
      </c>
      <c r="BG33">
        <f t="shared" si="18"/>
        <v>-1557</v>
      </c>
      <c r="BH33">
        <f>+BH34+BH37+BH40</f>
        <v>4895</v>
      </c>
      <c r="BI33">
        <f>+BI34+BI37+BI40</f>
        <v>9779</v>
      </c>
      <c r="BJ33">
        <f t="shared" si="19"/>
        <v>-4884</v>
      </c>
      <c r="BK33">
        <f>+BK34+BK37+BK40</f>
        <v>4632</v>
      </c>
      <c r="BL33">
        <f>+BL34+BL37+BL40</f>
        <v>3512</v>
      </c>
      <c r="BM33">
        <f t="shared" si="20"/>
        <v>1120</v>
      </c>
      <c r="BN33">
        <f>+BN34+BN37+BN40</f>
        <v>4650</v>
      </c>
      <c r="BO33">
        <f>+BO34+BO37+BO40</f>
        <v>3693</v>
      </c>
      <c r="BP33">
        <f t="shared" si="21"/>
        <v>957</v>
      </c>
      <c r="BQ33">
        <f>+BQ34+BQ37+BQ40</f>
        <v>4395</v>
      </c>
      <c r="BR33">
        <f>+BR34+BR37+BR40</f>
        <v>6377</v>
      </c>
      <c r="BS33">
        <f t="shared" si="22"/>
        <v>-1982</v>
      </c>
      <c r="BT33">
        <f>+BT34+BT37+BT40</f>
        <v>3159</v>
      </c>
      <c r="BU33">
        <f>+BU34+BU37+BU40</f>
        <v>2974</v>
      </c>
      <c r="BV33">
        <f t="shared" si="137"/>
        <v>185</v>
      </c>
      <c r="BW33">
        <f>+BW34+BW37+BW40</f>
        <v>3076</v>
      </c>
      <c r="BX33">
        <f>+BX34+BX37+BX40</f>
        <v>3018</v>
      </c>
      <c r="BY33">
        <f t="shared" si="138"/>
        <v>58</v>
      </c>
      <c r="BZ33">
        <f>+BZ34+BZ37+BZ40</f>
        <v>3165</v>
      </c>
      <c r="CA33">
        <f>+CA34+CA37+CA40</f>
        <v>3644</v>
      </c>
      <c r="CB33">
        <f t="shared" si="139"/>
        <v>-479</v>
      </c>
      <c r="CC33">
        <f>+CC34+CC37+CC40</f>
        <v>3275</v>
      </c>
      <c r="CD33">
        <f>+CD34+CD37+CD40</f>
        <v>2741</v>
      </c>
      <c r="CE33">
        <f t="shared" si="88"/>
        <v>534</v>
      </c>
      <c r="CF33">
        <f>+CF34+CF37+CF40</f>
        <v>3219</v>
      </c>
      <c r="CG33">
        <f>+CG34+CG37+CG40</f>
        <v>3712</v>
      </c>
      <c r="CH33">
        <f t="shared" si="89"/>
        <v>-493</v>
      </c>
      <c r="CI33">
        <f>+CI34+CI37+CI40</f>
        <v>2585</v>
      </c>
      <c r="CJ33">
        <f>+CJ34+CJ37+CJ40</f>
        <v>2868</v>
      </c>
      <c r="CK33">
        <f t="shared" si="90"/>
        <v>-283</v>
      </c>
      <c r="CL33">
        <f>+CL34+CL37+CL40</f>
        <v>2433</v>
      </c>
      <c r="CM33">
        <f>+CM34+CM37+CM40</f>
        <v>3541</v>
      </c>
      <c r="CN33">
        <f t="shared" si="91"/>
        <v>-1108</v>
      </c>
      <c r="CO33">
        <f>+CO34+CO37+CO40</f>
        <v>3967</v>
      </c>
      <c r="CP33">
        <f>+CP34+CP37+CP40</f>
        <v>4474</v>
      </c>
      <c r="CQ33">
        <f t="shared" si="92"/>
        <v>-507</v>
      </c>
      <c r="CR33">
        <f>+CR34+CR37+CR40</f>
        <v>9854</v>
      </c>
      <c r="CS33">
        <f>+CS34+CS37+CS40</f>
        <v>4936</v>
      </c>
      <c r="CT33">
        <f t="shared" si="93"/>
        <v>4918</v>
      </c>
      <c r="CU33">
        <f>+CU34+CU37+CU40</f>
        <v>5369</v>
      </c>
      <c r="CV33">
        <f>+CV34+CV37+CV40</f>
        <v>5139</v>
      </c>
      <c r="CW33">
        <f t="shared" si="94"/>
        <v>230</v>
      </c>
      <c r="CX33">
        <f>+CX34+CX37+CX40</f>
        <v>3607</v>
      </c>
      <c r="CY33">
        <f>+CY34+CY37+CY40</f>
        <v>3996</v>
      </c>
      <c r="CZ33">
        <f t="shared" si="95"/>
        <v>-389</v>
      </c>
      <c r="DA33">
        <f>+DA34+DA37+DA40</f>
        <v>4419</v>
      </c>
      <c r="DB33">
        <f>+DB34+DB37+DB40</f>
        <v>3487</v>
      </c>
      <c r="DC33">
        <f t="shared" si="96"/>
        <v>932</v>
      </c>
      <c r="DD33">
        <f>+DD34+DD37+DD40</f>
        <v>2913</v>
      </c>
      <c r="DE33">
        <f>+DE34+DE37+DE40</f>
        <v>2678</v>
      </c>
      <c r="DF33">
        <f t="shared" si="97"/>
        <v>235</v>
      </c>
      <c r="DG33">
        <f>+DG34+DG37+DG40</f>
        <v>3092</v>
      </c>
      <c r="DH33">
        <f>+DH34+DH37+DH40</f>
        <v>2878</v>
      </c>
      <c r="DI33">
        <f t="shared" si="98"/>
        <v>214</v>
      </c>
      <c r="DJ33">
        <f>+DJ34+DJ37+DJ40</f>
        <v>2636</v>
      </c>
      <c r="DK33">
        <f>+DK34+DK37+DK40</f>
        <v>2416</v>
      </c>
      <c r="DL33">
        <f t="shared" si="99"/>
        <v>220</v>
      </c>
      <c r="DM33">
        <f>+DM34+DM37+DM40</f>
        <v>2761</v>
      </c>
      <c r="DN33">
        <f>+DN34+DN37+DN40</f>
        <v>1834</v>
      </c>
      <c r="DO33">
        <f t="shared" si="100"/>
        <v>927</v>
      </c>
      <c r="DP33">
        <f>+DP34+DP37+DP40</f>
        <v>2273</v>
      </c>
      <c r="DQ33">
        <f>+DQ34+DQ37+DQ40</f>
        <v>2082</v>
      </c>
      <c r="DR33">
        <f t="shared" si="101"/>
        <v>191</v>
      </c>
      <c r="DS33">
        <f>+DS34+DS37+DS40</f>
        <v>6955</v>
      </c>
      <c r="DT33">
        <f>+DT34+DT37+DT40</f>
        <v>3224</v>
      </c>
      <c r="DU33">
        <f t="shared" si="102"/>
        <v>3731</v>
      </c>
      <c r="DV33">
        <f>+DV34+DV37+DV40</f>
        <v>2782</v>
      </c>
      <c r="DW33">
        <f>+DW34+DW37+DW40</f>
        <v>3213</v>
      </c>
      <c r="DX33">
        <f t="shared" si="103"/>
        <v>-431</v>
      </c>
      <c r="DY33">
        <f>+DY34+DY37+DY40</f>
        <v>3876</v>
      </c>
      <c r="DZ33">
        <f>+DZ34+DZ37+DZ40</f>
        <v>3549</v>
      </c>
      <c r="EA33">
        <f t="shared" si="104"/>
        <v>327</v>
      </c>
      <c r="EB33">
        <f>+EB34+EB37+EB40</f>
        <v>4239</v>
      </c>
      <c r="EC33">
        <f>+EC34+EC37+EC40</f>
        <v>3587</v>
      </c>
      <c r="ED33">
        <f t="shared" si="105"/>
        <v>652</v>
      </c>
      <c r="EE33">
        <f>+EE34+EE37+EE40</f>
        <v>5003</v>
      </c>
      <c r="EF33">
        <f>+EF34+EF37+EF40</f>
        <v>3188</v>
      </c>
      <c r="EG33">
        <f t="shared" si="106"/>
        <v>1815</v>
      </c>
      <c r="EH33">
        <f>+EH34+EH37+EH40</f>
        <v>4183</v>
      </c>
      <c r="EI33">
        <f>+EI34+EI37+EI40</f>
        <v>2187</v>
      </c>
      <c r="EJ33">
        <f t="shared" si="107"/>
        <v>1996</v>
      </c>
      <c r="EK33">
        <f>+EK34+EK37+EK40</f>
        <v>5549</v>
      </c>
      <c r="EL33">
        <f>+EL34+EL37+EL40</f>
        <v>5096</v>
      </c>
      <c r="EM33">
        <f t="shared" si="108"/>
        <v>453</v>
      </c>
      <c r="EN33">
        <f>+EN34+EN37+EN40</f>
        <v>4206</v>
      </c>
      <c r="EO33">
        <f>+EO34+EO37+EO40</f>
        <v>2788</v>
      </c>
      <c r="EP33">
        <f t="shared" si="109"/>
        <v>1418</v>
      </c>
      <c r="EQ33">
        <f>+EQ34+EQ37+EQ40</f>
        <v>4093</v>
      </c>
      <c r="ER33">
        <f>+ER34+ER37+ER40</f>
        <v>2771</v>
      </c>
      <c r="ES33">
        <f t="shared" si="110"/>
        <v>1322</v>
      </c>
      <c r="ET33">
        <f>+ET34+ET37+ET40</f>
        <v>3872</v>
      </c>
      <c r="EU33">
        <f>+EU34+EU37+EU40</f>
        <v>2270</v>
      </c>
      <c r="EV33">
        <f t="shared" si="111"/>
        <v>1602</v>
      </c>
      <c r="EW33">
        <f>+EW34+EW37+EW40</f>
        <v>4127</v>
      </c>
      <c r="EX33">
        <f>+EX34+EX37+EX40</f>
        <v>2178</v>
      </c>
      <c r="EY33">
        <f t="shared" si="112"/>
        <v>1949</v>
      </c>
      <c r="EZ33">
        <f>+EZ34+EZ37+EZ40</f>
        <v>2623</v>
      </c>
      <c r="FA33">
        <f>+FA34+FA37+FA40</f>
        <v>1917</v>
      </c>
      <c r="FB33">
        <f t="shared" si="113"/>
        <v>706</v>
      </c>
      <c r="FC33">
        <f>+FC34+FC37+FC40</f>
        <v>3202</v>
      </c>
      <c r="FD33">
        <f>+FD34+FD37+FD40</f>
        <v>2938</v>
      </c>
      <c r="FE33">
        <f t="shared" si="114"/>
        <v>264</v>
      </c>
      <c r="FF33">
        <f>+FF34+FF37+FF40</f>
        <v>1379</v>
      </c>
      <c r="FG33">
        <f>+FG34+FG37+FG40</f>
        <v>2098</v>
      </c>
      <c r="FH33">
        <f t="shared" si="115"/>
        <v>-719</v>
      </c>
      <c r="FI33">
        <f>+FI34+FI37+FI40</f>
        <v>3898</v>
      </c>
      <c r="FJ33">
        <f>+FJ34+FJ37+FJ40</f>
        <v>1965</v>
      </c>
      <c r="FK33">
        <f t="shared" si="116"/>
        <v>1933</v>
      </c>
      <c r="FL33">
        <f>+FL34+FL37+FL40</f>
        <v>2593</v>
      </c>
      <c r="FM33">
        <f>+FM34+FM37+FM40</f>
        <v>2120</v>
      </c>
      <c r="FN33">
        <f t="shared" si="117"/>
        <v>473</v>
      </c>
      <c r="FO33">
        <f>+FO34+FO37+FO40</f>
        <v>2657</v>
      </c>
      <c r="FP33">
        <f>+FP34+FP37+FP40</f>
        <v>2127</v>
      </c>
      <c r="FQ33">
        <f t="shared" si="118"/>
        <v>530</v>
      </c>
      <c r="FR33">
        <f>+FR34+FR37+FR40</f>
        <v>1782</v>
      </c>
      <c r="FS33">
        <f>+FS34+FS37+FS40</f>
        <v>1683</v>
      </c>
      <c r="FT33">
        <f t="shared" si="119"/>
        <v>99</v>
      </c>
      <c r="FU33">
        <v>4145</v>
      </c>
      <c r="FV33">
        <f>+FV34+FV37+FV40</f>
        <v>2478</v>
      </c>
      <c r="FW33">
        <f t="shared" si="120"/>
        <v>1667</v>
      </c>
      <c r="FX33">
        <f>+FX34+FX37+FX40</f>
        <v>2604</v>
      </c>
      <c r="FY33">
        <f>+FY34+FY37+FY40</f>
        <v>2007</v>
      </c>
      <c r="FZ33">
        <f t="shared" si="121"/>
        <v>597</v>
      </c>
      <c r="GA33">
        <v>1999</v>
      </c>
      <c r="GB33">
        <f>+GB34+GB37+GB40</f>
        <v>1959</v>
      </c>
      <c r="GC33">
        <f t="shared" si="122"/>
        <v>40</v>
      </c>
      <c r="GD33">
        <f>+GD34+GD37+GD40</f>
        <v>1222</v>
      </c>
      <c r="GE33">
        <f>+GE34+GE37+GE40</f>
        <v>1714</v>
      </c>
      <c r="GF33">
        <f t="shared" si="123"/>
        <v>-492</v>
      </c>
      <c r="GG33">
        <f>+GG34+GG37+GG40</f>
        <v>3171</v>
      </c>
      <c r="GH33">
        <f>+GH34+GH37+GH40</f>
        <v>1362</v>
      </c>
      <c r="GI33">
        <f t="shared" si="124"/>
        <v>1809</v>
      </c>
      <c r="GJ33">
        <f>+GJ34+GJ37+GJ40</f>
        <v>1660</v>
      </c>
      <c r="GK33">
        <f>+GK34+GK37+GK40</f>
        <v>2093</v>
      </c>
      <c r="GL33">
        <f t="shared" si="125"/>
        <v>-433</v>
      </c>
      <c r="GM33">
        <f>+GM34+GM37+GM40</f>
        <v>2217</v>
      </c>
      <c r="GN33">
        <f>+GN34+GN37+GN40</f>
        <v>3187</v>
      </c>
      <c r="GO33">
        <f t="shared" si="126"/>
        <v>-970</v>
      </c>
      <c r="GP33">
        <f>+GP34+GP37+GP40</f>
        <v>1623</v>
      </c>
      <c r="GQ33">
        <f>+GQ34+GQ37+GQ40</f>
        <v>1618</v>
      </c>
      <c r="GR33">
        <f t="shared" si="127"/>
        <v>5</v>
      </c>
      <c r="GS33">
        <f>+GS34+GS37+GS40</f>
        <v>3575</v>
      </c>
      <c r="GT33">
        <f>+GT34+GT37+GT40</f>
        <v>1667</v>
      </c>
      <c r="GU33">
        <f t="shared" si="128"/>
        <v>1908</v>
      </c>
      <c r="GV33">
        <v>1899</v>
      </c>
      <c r="GW33">
        <f>+GW34+GW37+GW40</f>
        <v>1403</v>
      </c>
      <c r="GX33">
        <f t="shared" si="129"/>
        <v>496</v>
      </c>
      <c r="GY33">
        <f>+GY34+GY37+GY40</f>
        <v>1876</v>
      </c>
      <c r="GZ33">
        <f>+GZ34+GZ37+GZ40</f>
        <v>964</v>
      </c>
      <c r="HA33">
        <v>911</v>
      </c>
      <c r="HB33">
        <f>+HB34+HB37+HB40</f>
        <v>2068</v>
      </c>
      <c r="HC33">
        <f>+HC34+HC37+HC40</f>
        <v>1403</v>
      </c>
      <c r="HD33">
        <f t="shared" si="131"/>
        <v>665</v>
      </c>
      <c r="HE33">
        <f>+HE34+HE37+HE40</f>
        <v>3256</v>
      </c>
      <c r="HF33">
        <f>+HF34+HF37+HF40</f>
        <v>1525</v>
      </c>
      <c r="HG33">
        <f t="shared" si="132"/>
        <v>1731</v>
      </c>
      <c r="HH33">
        <f>+HH34+HH37+HH40</f>
        <v>2592</v>
      </c>
      <c r="HI33">
        <f>+HI34+HI37+HI40</f>
        <v>813</v>
      </c>
      <c r="HJ33">
        <f t="shared" si="133"/>
        <v>1779</v>
      </c>
      <c r="HK33">
        <f>+HK34+HK37+HK40</f>
        <v>1949</v>
      </c>
      <c r="HL33">
        <f>+HL34+HL37+HL40</f>
        <v>892</v>
      </c>
      <c r="HM33">
        <f t="shared" si="134"/>
        <v>1057</v>
      </c>
      <c r="HN33">
        <f>+HN34+HN37+HN40</f>
        <v>1634</v>
      </c>
      <c r="HO33">
        <f>+HO34+HO37+HO40</f>
        <v>669</v>
      </c>
      <c r="HP33">
        <f t="shared" si="135"/>
        <v>965</v>
      </c>
    </row>
    <row r="34" spans="1:224" ht="12.75">
      <c r="A34" t="s">
        <v>30</v>
      </c>
      <c r="C34">
        <f>+C35+C36</f>
        <v>1095</v>
      </c>
      <c r="D34">
        <f>+D35+D36</f>
        <v>577</v>
      </c>
      <c r="E34">
        <f t="shared" si="74"/>
        <v>518</v>
      </c>
      <c r="F34">
        <f>+F35+F36</f>
        <v>909</v>
      </c>
      <c r="G34">
        <f>+G35+G36</f>
        <v>558</v>
      </c>
      <c r="H34">
        <f t="shared" si="75"/>
        <v>351</v>
      </c>
      <c r="I34">
        <f>+I35+I36</f>
        <v>1417</v>
      </c>
      <c r="J34">
        <f>+J35+J36</f>
        <v>577</v>
      </c>
      <c r="K34">
        <f t="shared" si="76"/>
        <v>840</v>
      </c>
      <c r="L34">
        <f>+L35+L36</f>
        <v>1109</v>
      </c>
      <c r="M34">
        <f>+M35+M36</f>
        <v>544</v>
      </c>
      <c r="N34">
        <f t="shared" si="77"/>
        <v>565</v>
      </c>
      <c r="O34">
        <f>+O35+O36</f>
        <v>983</v>
      </c>
      <c r="P34">
        <f>+P35+P36</f>
        <v>515</v>
      </c>
      <c r="Q34">
        <f t="shared" si="78"/>
        <v>468</v>
      </c>
      <c r="R34">
        <f>+R35+R36</f>
        <v>732</v>
      </c>
      <c r="S34">
        <f>+S35+S36</f>
        <v>491</v>
      </c>
      <c r="T34">
        <f t="shared" si="79"/>
        <v>241</v>
      </c>
      <c r="U34">
        <f>+U35+U36</f>
        <v>1268</v>
      </c>
      <c r="V34">
        <f>+V35+V36</f>
        <v>517</v>
      </c>
      <c r="W34">
        <f t="shared" si="80"/>
        <v>751</v>
      </c>
      <c r="X34">
        <f>+X35+X36</f>
        <v>1112</v>
      </c>
      <c r="Y34">
        <f>+Y35+Y36</f>
        <v>495</v>
      </c>
      <c r="Z34">
        <f t="shared" si="81"/>
        <v>617</v>
      </c>
      <c r="AA34" s="30">
        <f>+AA35+AA36</f>
        <v>983</v>
      </c>
      <c r="AB34" s="30">
        <f>+AB35+AB36</f>
        <v>515</v>
      </c>
      <c r="AC34" s="30">
        <f t="shared" si="82"/>
        <v>468</v>
      </c>
      <c r="AD34" s="19">
        <v>576</v>
      </c>
      <c r="AE34" s="19">
        <v>535</v>
      </c>
      <c r="AF34" s="19">
        <f t="shared" si="83"/>
        <v>41</v>
      </c>
      <c r="AG34">
        <f>+AG35+AG36</f>
        <v>1140</v>
      </c>
      <c r="AH34">
        <f>+AH35+AH36</f>
        <v>574</v>
      </c>
      <c r="AI34">
        <f t="shared" si="84"/>
        <v>566</v>
      </c>
      <c r="AJ34">
        <f>+AJ35+AJ36</f>
        <v>1142</v>
      </c>
      <c r="AK34">
        <f>+AK35+AK36</f>
        <v>461</v>
      </c>
      <c r="AL34">
        <f t="shared" si="85"/>
        <v>681</v>
      </c>
      <c r="AM34">
        <f>+AM35+AM36</f>
        <v>644</v>
      </c>
      <c r="AN34">
        <f>+AN35+AN36</f>
        <v>447</v>
      </c>
      <c r="AO34">
        <f t="shared" si="86"/>
        <v>197</v>
      </c>
      <c r="AP34">
        <f>+AP35+AP36</f>
        <v>706</v>
      </c>
      <c r="AQ34">
        <f>+AQ35+AQ36</f>
        <v>494</v>
      </c>
      <c r="AR34">
        <f t="shared" si="87"/>
        <v>212</v>
      </c>
      <c r="AS34">
        <f>+AS35+AS36</f>
        <v>1767</v>
      </c>
      <c r="AT34">
        <f>+AT35+AT36</f>
        <v>517</v>
      </c>
      <c r="AU34">
        <f t="shared" si="14"/>
        <v>1250</v>
      </c>
      <c r="AV34">
        <f>+AV35+AV36</f>
        <v>800</v>
      </c>
      <c r="AW34">
        <f>+AW35+AW36</f>
        <v>473</v>
      </c>
      <c r="AX34">
        <f t="shared" si="136"/>
        <v>327</v>
      </c>
      <c r="AY34">
        <f>+AY35+AY36</f>
        <v>729</v>
      </c>
      <c r="AZ34">
        <f>+AZ35+AZ36</f>
        <v>420</v>
      </c>
      <c r="BA34">
        <f t="shared" si="16"/>
        <v>309</v>
      </c>
      <c r="BB34">
        <f>+BB35+BB36</f>
        <v>513</v>
      </c>
      <c r="BC34">
        <f>+BC35+BC36</f>
        <v>476</v>
      </c>
      <c r="BD34">
        <f t="shared" si="17"/>
        <v>37</v>
      </c>
      <c r="BE34">
        <f>+BE35+BE36</f>
        <v>1353</v>
      </c>
      <c r="BF34">
        <f>+BF35+BF36</f>
        <v>2339</v>
      </c>
      <c r="BG34">
        <f t="shared" si="18"/>
        <v>-986</v>
      </c>
      <c r="BH34">
        <f>+BH35+BH36</f>
        <v>934</v>
      </c>
      <c r="BI34">
        <f>+BI35+BI36</f>
        <v>2544</v>
      </c>
      <c r="BJ34">
        <f t="shared" si="19"/>
        <v>-1610</v>
      </c>
      <c r="BK34">
        <f>+BK35+BK36</f>
        <v>589</v>
      </c>
      <c r="BL34">
        <f>+BL35+BL36</f>
        <v>491</v>
      </c>
      <c r="BM34">
        <f t="shared" si="20"/>
        <v>98</v>
      </c>
      <c r="BN34">
        <f>+BN35+BN36</f>
        <v>474</v>
      </c>
      <c r="BO34">
        <f>+BO35+BO36</f>
        <v>834</v>
      </c>
      <c r="BP34">
        <f t="shared" si="21"/>
        <v>-360</v>
      </c>
      <c r="BQ34">
        <f>+BQ35+BQ36</f>
        <v>868</v>
      </c>
      <c r="BR34">
        <f>+BR35+BR36</f>
        <v>3447</v>
      </c>
      <c r="BS34">
        <f t="shared" si="22"/>
        <v>-2579</v>
      </c>
      <c r="BT34">
        <f>+BT35+BT36</f>
        <v>774</v>
      </c>
      <c r="BU34">
        <f>+BU35+BU36</f>
        <v>637</v>
      </c>
      <c r="BV34">
        <f t="shared" si="137"/>
        <v>137</v>
      </c>
      <c r="BW34">
        <f>+BW35+BW36</f>
        <v>556</v>
      </c>
      <c r="BX34">
        <f>+BX35+BX36</f>
        <v>663</v>
      </c>
      <c r="BY34">
        <f t="shared" si="138"/>
        <v>-107</v>
      </c>
      <c r="BZ34">
        <f>+BZ35+BZ36</f>
        <v>575</v>
      </c>
      <c r="CA34">
        <f>+CA35+CA36</f>
        <v>486</v>
      </c>
      <c r="CB34">
        <f t="shared" si="139"/>
        <v>89</v>
      </c>
      <c r="CC34">
        <f>+CC35+CC36</f>
        <v>1598</v>
      </c>
      <c r="CD34">
        <f>+CD35+CD36</f>
        <v>611</v>
      </c>
      <c r="CE34">
        <f t="shared" si="88"/>
        <v>987</v>
      </c>
      <c r="CF34">
        <f>+CF35+CF36</f>
        <v>517</v>
      </c>
      <c r="CG34">
        <f>+CG35+CG36</f>
        <v>538</v>
      </c>
      <c r="CH34">
        <f t="shared" si="89"/>
        <v>-21</v>
      </c>
      <c r="CI34">
        <f>+CI35+CI36</f>
        <v>615</v>
      </c>
      <c r="CJ34">
        <f>+CJ35+CJ36</f>
        <v>420</v>
      </c>
      <c r="CK34">
        <f t="shared" si="90"/>
        <v>195</v>
      </c>
      <c r="CL34">
        <f>+CL35+CL36</f>
        <v>622</v>
      </c>
      <c r="CM34">
        <f>+CM35+CM36</f>
        <v>666</v>
      </c>
      <c r="CN34">
        <f t="shared" si="91"/>
        <v>-44</v>
      </c>
      <c r="CO34">
        <f>+CO35+CO36</f>
        <v>1121</v>
      </c>
      <c r="CP34">
        <f>+CP35+CP36</f>
        <v>616</v>
      </c>
      <c r="CQ34">
        <f t="shared" si="92"/>
        <v>505</v>
      </c>
      <c r="CR34">
        <f>+CR35+CR36</f>
        <v>854</v>
      </c>
      <c r="CS34">
        <f>+CS35+CS36</f>
        <v>562</v>
      </c>
      <c r="CT34">
        <f t="shared" si="93"/>
        <v>292</v>
      </c>
      <c r="CU34">
        <f>+CU35+CU36</f>
        <v>444</v>
      </c>
      <c r="CV34">
        <f>+CV35+CV36</f>
        <v>481</v>
      </c>
      <c r="CW34">
        <f t="shared" si="94"/>
        <v>-37</v>
      </c>
      <c r="CX34">
        <f>+CX35+CX36</f>
        <v>523</v>
      </c>
      <c r="CY34">
        <f>+CY35+CY36</f>
        <v>873</v>
      </c>
      <c r="CZ34">
        <f t="shared" si="95"/>
        <v>-350</v>
      </c>
      <c r="DA34">
        <f>+DA35+DA36</f>
        <v>979</v>
      </c>
      <c r="DB34">
        <f>+DB35+DB36</f>
        <v>556</v>
      </c>
      <c r="DC34">
        <f t="shared" si="96"/>
        <v>423</v>
      </c>
      <c r="DD34">
        <f>+DD35+DD36</f>
        <v>929</v>
      </c>
      <c r="DE34">
        <f>+DE35+DE36</f>
        <v>577</v>
      </c>
      <c r="DF34">
        <f t="shared" si="97"/>
        <v>352</v>
      </c>
      <c r="DG34">
        <f>+DG35+DG36</f>
        <v>718</v>
      </c>
      <c r="DH34">
        <f>+DH35+DH36</f>
        <v>591</v>
      </c>
      <c r="DI34">
        <f t="shared" si="98"/>
        <v>127</v>
      </c>
      <c r="DJ34">
        <f>+DJ35+DJ36</f>
        <v>448</v>
      </c>
      <c r="DK34">
        <f>+DK35+DK36</f>
        <v>459</v>
      </c>
      <c r="DL34">
        <f t="shared" si="99"/>
        <v>-11</v>
      </c>
      <c r="DM34">
        <f>+DM35+DM36</f>
        <v>953</v>
      </c>
      <c r="DN34">
        <f>+DN35+DN36</f>
        <v>385</v>
      </c>
      <c r="DO34">
        <f t="shared" si="100"/>
        <v>568</v>
      </c>
      <c r="DP34">
        <f>+DP35+DP36</f>
        <v>854</v>
      </c>
      <c r="DQ34">
        <f>+DQ35+DQ36</f>
        <v>562</v>
      </c>
      <c r="DR34">
        <f t="shared" si="101"/>
        <v>292</v>
      </c>
      <c r="DS34">
        <f>+DS35+DS36</f>
        <v>501</v>
      </c>
      <c r="DT34">
        <f>+DT35+DT36</f>
        <v>511</v>
      </c>
      <c r="DU34">
        <f t="shared" si="102"/>
        <v>-10</v>
      </c>
      <c r="DV34">
        <f>+DV35+DV36</f>
        <v>418</v>
      </c>
      <c r="DW34">
        <f>+DW35+DW36</f>
        <v>469</v>
      </c>
      <c r="DX34">
        <f t="shared" si="103"/>
        <v>-51</v>
      </c>
      <c r="DY34">
        <f>+DY35+DY36</f>
        <v>975</v>
      </c>
      <c r="DZ34">
        <f>+DZ35+DZ36</f>
        <v>569</v>
      </c>
      <c r="EA34">
        <f t="shared" si="104"/>
        <v>406</v>
      </c>
      <c r="EB34">
        <f>+EB35+EB36</f>
        <v>844</v>
      </c>
      <c r="EC34">
        <f>+EC35+EC36</f>
        <v>440</v>
      </c>
      <c r="ED34">
        <f t="shared" si="105"/>
        <v>404</v>
      </c>
      <c r="EE34">
        <f>+EE35+EE36</f>
        <v>632</v>
      </c>
      <c r="EF34">
        <f>+EF35+EF36</f>
        <v>517</v>
      </c>
      <c r="EG34">
        <f t="shared" si="106"/>
        <v>115</v>
      </c>
      <c r="EH34">
        <f>+EH35+EH36</f>
        <v>434</v>
      </c>
      <c r="EI34">
        <f>+EI35+EI36</f>
        <v>483</v>
      </c>
      <c r="EJ34">
        <f t="shared" si="107"/>
        <v>-49</v>
      </c>
      <c r="EK34">
        <f>+EK35+EK36</f>
        <v>1198</v>
      </c>
      <c r="EL34">
        <f>+EL35+EL36</f>
        <v>501</v>
      </c>
      <c r="EM34">
        <f t="shared" si="108"/>
        <v>697</v>
      </c>
      <c r="EN34">
        <f>+EN35+EN36</f>
        <v>848</v>
      </c>
      <c r="EO34">
        <f>+EO35+EO36</f>
        <v>489</v>
      </c>
      <c r="EP34">
        <f t="shared" si="109"/>
        <v>359</v>
      </c>
      <c r="EQ34">
        <f>+EQ35+EQ36</f>
        <v>611</v>
      </c>
      <c r="ER34">
        <f>+ER35+ER36</f>
        <v>311</v>
      </c>
      <c r="ES34">
        <f t="shared" si="110"/>
        <v>300</v>
      </c>
      <c r="ET34">
        <f>+ET35+ET36</f>
        <v>399</v>
      </c>
      <c r="EU34">
        <f>+EU35+EU36</f>
        <v>654</v>
      </c>
      <c r="EV34">
        <f t="shared" si="111"/>
        <v>-255</v>
      </c>
      <c r="EW34">
        <f>+EW35+EW36</f>
        <v>1419</v>
      </c>
      <c r="EX34">
        <f>+EX35+EX36</f>
        <v>318</v>
      </c>
      <c r="EY34">
        <f t="shared" si="112"/>
        <v>1101</v>
      </c>
      <c r="EZ34">
        <f>+EZ35+EZ36</f>
        <v>817</v>
      </c>
      <c r="FA34">
        <f>+FA35+FA36</f>
        <v>348</v>
      </c>
      <c r="FB34">
        <f t="shared" si="113"/>
        <v>469</v>
      </c>
      <c r="FC34">
        <f>+FC35+FC36</f>
        <v>365</v>
      </c>
      <c r="FD34">
        <f>+FD35+FD36</f>
        <v>935</v>
      </c>
      <c r="FE34">
        <f t="shared" si="114"/>
        <v>-570</v>
      </c>
      <c r="FF34">
        <f>+FF35+FF36</f>
        <v>332</v>
      </c>
      <c r="FG34">
        <f>+FG35+FG36</f>
        <v>465</v>
      </c>
      <c r="FH34">
        <f t="shared" si="115"/>
        <v>-133</v>
      </c>
      <c r="FI34">
        <f>+FI35+FI36</f>
        <v>1445</v>
      </c>
      <c r="FJ34">
        <f>+FJ35+FJ36</f>
        <v>422</v>
      </c>
      <c r="FK34">
        <f t="shared" si="116"/>
        <v>1023</v>
      </c>
      <c r="FL34">
        <f>+FL35+FL36</f>
        <v>689</v>
      </c>
      <c r="FM34">
        <f>+FM35+FM36</f>
        <v>434</v>
      </c>
      <c r="FN34">
        <f t="shared" si="117"/>
        <v>255</v>
      </c>
      <c r="FO34">
        <f>+FO35+FO36</f>
        <v>734</v>
      </c>
      <c r="FP34">
        <f>+FP35+FP36</f>
        <v>446</v>
      </c>
      <c r="FQ34">
        <f t="shared" si="118"/>
        <v>288</v>
      </c>
      <c r="FR34">
        <f>+FR35+FR36</f>
        <v>325</v>
      </c>
      <c r="FS34">
        <f>+FS35+FS36</f>
        <v>373</v>
      </c>
      <c r="FT34">
        <f t="shared" si="119"/>
        <v>-48</v>
      </c>
      <c r="FU34">
        <f>+FU35+FU36</f>
        <v>2072</v>
      </c>
      <c r="FV34">
        <f>+FV35+FV36</f>
        <v>411</v>
      </c>
      <c r="FW34">
        <f t="shared" si="120"/>
        <v>1661</v>
      </c>
      <c r="FX34">
        <f>+FX35+FX36</f>
        <v>683</v>
      </c>
      <c r="FY34">
        <f>+FY35+FY36</f>
        <v>419</v>
      </c>
      <c r="FZ34">
        <f t="shared" si="121"/>
        <v>264</v>
      </c>
      <c r="GA34">
        <f>+GA35+GA36</f>
        <v>355</v>
      </c>
      <c r="GB34">
        <f>+GB35+GB36</f>
        <v>424</v>
      </c>
      <c r="GC34">
        <f t="shared" si="122"/>
        <v>-69</v>
      </c>
      <c r="GD34">
        <f>+GD35+GD36</f>
        <v>365</v>
      </c>
      <c r="GE34">
        <f>+GE35+GE36</f>
        <v>326</v>
      </c>
      <c r="GF34">
        <f t="shared" si="123"/>
        <v>39</v>
      </c>
      <c r="GG34">
        <f>+GG35+GG36</f>
        <v>1668</v>
      </c>
      <c r="GH34">
        <f>+GH35+GH36</f>
        <v>388</v>
      </c>
      <c r="GI34">
        <f t="shared" si="124"/>
        <v>1280</v>
      </c>
      <c r="GJ34">
        <f>+GJ35+GJ36</f>
        <v>631</v>
      </c>
      <c r="GK34">
        <f>+GK35+GK36</f>
        <v>373</v>
      </c>
      <c r="GL34">
        <f t="shared" si="125"/>
        <v>258</v>
      </c>
      <c r="GM34">
        <f>+GM35+GM36</f>
        <v>492</v>
      </c>
      <c r="GN34">
        <f>+GN35+GN36</f>
        <v>407</v>
      </c>
      <c r="GO34">
        <f t="shared" si="126"/>
        <v>85</v>
      </c>
      <c r="GP34">
        <f>+GP35+GP36</f>
        <v>511</v>
      </c>
      <c r="GQ34">
        <f>+GQ35+GQ36</f>
        <v>278</v>
      </c>
      <c r="GR34">
        <f t="shared" si="127"/>
        <v>233</v>
      </c>
      <c r="GS34">
        <f>+GS35+GS36</f>
        <v>1669</v>
      </c>
      <c r="GT34">
        <f>+GT35+GT36</f>
        <v>406</v>
      </c>
      <c r="GU34">
        <f t="shared" si="128"/>
        <v>1263</v>
      </c>
      <c r="GV34">
        <f>+GV35+GV36</f>
        <v>913</v>
      </c>
      <c r="GW34">
        <f>+GW35+GW36</f>
        <v>378</v>
      </c>
      <c r="GX34">
        <f t="shared" si="129"/>
        <v>535</v>
      </c>
      <c r="GY34">
        <f>+GY35+GY36</f>
        <v>729</v>
      </c>
      <c r="GZ34">
        <f>+GZ35+GZ36</f>
        <v>340</v>
      </c>
      <c r="HA34">
        <f t="shared" si="130"/>
        <v>389</v>
      </c>
      <c r="HB34">
        <f>+HB35+HB36</f>
        <v>1056</v>
      </c>
      <c r="HC34">
        <f>+HC35+HC36</f>
        <v>209</v>
      </c>
      <c r="HD34">
        <f t="shared" si="131"/>
        <v>847</v>
      </c>
      <c r="HE34">
        <f>+HE35+HE36</f>
        <v>1494</v>
      </c>
      <c r="HF34">
        <f>+HF35+HF36</f>
        <v>347</v>
      </c>
      <c r="HG34">
        <f t="shared" si="132"/>
        <v>1147</v>
      </c>
      <c r="HH34">
        <f>+HH35+HH36</f>
        <v>882</v>
      </c>
      <c r="HI34">
        <f>+HI35+HI36</f>
        <v>280</v>
      </c>
      <c r="HJ34">
        <f t="shared" si="133"/>
        <v>602</v>
      </c>
      <c r="HK34">
        <f>+HK35+HK36</f>
        <v>442</v>
      </c>
      <c r="HL34">
        <f>+HL35+HL36</f>
        <v>369</v>
      </c>
      <c r="HM34">
        <f t="shared" si="134"/>
        <v>73</v>
      </c>
      <c r="HN34">
        <f>+HN35+HN36</f>
        <v>579</v>
      </c>
      <c r="HO34">
        <f>+HO35+HO36</f>
        <v>197</v>
      </c>
      <c r="HP34">
        <f t="shared" si="135"/>
        <v>382</v>
      </c>
    </row>
    <row r="35" spans="1:224" ht="12.75">
      <c r="A35" t="s">
        <v>31</v>
      </c>
      <c r="C35">
        <v>6</v>
      </c>
      <c r="D35">
        <v>8</v>
      </c>
      <c r="E35">
        <f t="shared" si="74"/>
        <v>-2</v>
      </c>
      <c r="F35">
        <v>6</v>
      </c>
      <c r="G35">
        <v>8</v>
      </c>
      <c r="H35">
        <f t="shared" si="75"/>
        <v>-2</v>
      </c>
      <c r="I35">
        <v>6</v>
      </c>
      <c r="J35">
        <v>7</v>
      </c>
      <c r="K35">
        <f t="shared" si="76"/>
        <v>-1</v>
      </c>
      <c r="L35">
        <v>6</v>
      </c>
      <c r="M35">
        <v>7</v>
      </c>
      <c r="N35">
        <f t="shared" si="77"/>
        <v>-1</v>
      </c>
      <c r="O35">
        <v>6</v>
      </c>
      <c r="P35">
        <v>7</v>
      </c>
      <c r="Q35">
        <f t="shared" si="78"/>
        <v>-1</v>
      </c>
      <c r="R35">
        <v>6</v>
      </c>
      <c r="S35">
        <v>7</v>
      </c>
      <c r="T35">
        <f t="shared" si="79"/>
        <v>-1</v>
      </c>
      <c r="U35">
        <v>4</v>
      </c>
      <c r="V35">
        <v>9</v>
      </c>
      <c r="W35">
        <f t="shared" si="80"/>
        <v>-5</v>
      </c>
      <c r="X35">
        <v>4</v>
      </c>
      <c r="Y35">
        <v>9</v>
      </c>
      <c r="Z35">
        <f t="shared" si="81"/>
        <v>-5</v>
      </c>
      <c r="AA35" s="30">
        <v>6</v>
      </c>
      <c r="AB35" s="30">
        <v>7</v>
      </c>
      <c r="AC35" s="30">
        <f t="shared" si="82"/>
        <v>-1</v>
      </c>
      <c r="AD35" s="19">
        <v>4</v>
      </c>
      <c r="AE35" s="19">
        <v>9</v>
      </c>
      <c r="AF35" s="19">
        <f t="shared" si="83"/>
        <v>-5</v>
      </c>
      <c r="AG35">
        <v>5</v>
      </c>
      <c r="AH35">
        <v>26</v>
      </c>
      <c r="AI35">
        <f t="shared" si="84"/>
        <v>-21</v>
      </c>
      <c r="AJ35">
        <v>5</v>
      </c>
      <c r="AK35">
        <v>26</v>
      </c>
      <c r="AL35">
        <f t="shared" si="85"/>
        <v>-21</v>
      </c>
      <c r="AM35">
        <v>5</v>
      </c>
      <c r="AN35">
        <v>26</v>
      </c>
      <c r="AO35">
        <f t="shared" si="86"/>
        <v>-21</v>
      </c>
      <c r="AP35">
        <v>5</v>
      </c>
      <c r="AQ35">
        <v>26</v>
      </c>
      <c r="AR35">
        <f t="shared" si="87"/>
        <v>-21</v>
      </c>
      <c r="AS35">
        <v>6</v>
      </c>
      <c r="AT35">
        <v>32</v>
      </c>
      <c r="AU35">
        <f t="shared" si="14"/>
        <v>-26</v>
      </c>
      <c r="AV35">
        <v>6</v>
      </c>
      <c r="AW35">
        <v>32</v>
      </c>
      <c r="AX35">
        <f t="shared" si="136"/>
        <v>-26</v>
      </c>
      <c r="AY35">
        <v>6</v>
      </c>
      <c r="AZ35">
        <v>32</v>
      </c>
      <c r="BA35">
        <f t="shared" si="16"/>
        <v>-26</v>
      </c>
      <c r="BB35">
        <v>6</v>
      </c>
      <c r="BC35">
        <v>32</v>
      </c>
      <c r="BD35">
        <f t="shared" si="17"/>
        <v>-26</v>
      </c>
      <c r="BE35">
        <v>6</v>
      </c>
      <c r="BF35">
        <v>32</v>
      </c>
      <c r="BG35">
        <f t="shared" si="18"/>
        <v>-26</v>
      </c>
      <c r="BH35" s="7">
        <v>6</v>
      </c>
      <c r="BI35" s="7">
        <v>32</v>
      </c>
      <c r="BJ35">
        <f t="shared" si="19"/>
        <v>-26</v>
      </c>
      <c r="BK35" s="8">
        <v>6</v>
      </c>
      <c r="BL35" s="11">
        <v>32</v>
      </c>
      <c r="BM35">
        <f t="shared" si="20"/>
        <v>-26</v>
      </c>
      <c r="BN35" s="8">
        <v>6</v>
      </c>
      <c r="BO35" s="11">
        <v>32</v>
      </c>
      <c r="BP35">
        <f t="shared" si="21"/>
        <v>-26</v>
      </c>
      <c r="BQ35">
        <v>0</v>
      </c>
      <c r="BR35">
        <v>1</v>
      </c>
      <c r="BS35">
        <f t="shared" si="22"/>
        <v>-1</v>
      </c>
      <c r="BT35">
        <v>0</v>
      </c>
      <c r="BU35">
        <v>0</v>
      </c>
      <c r="BV35">
        <f t="shared" si="137"/>
        <v>0</v>
      </c>
      <c r="BW35">
        <v>0</v>
      </c>
      <c r="BX35">
        <v>1</v>
      </c>
      <c r="BY35">
        <f t="shared" si="138"/>
        <v>-1</v>
      </c>
      <c r="BZ35">
        <v>0</v>
      </c>
      <c r="CA35">
        <v>30</v>
      </c>
      <c r="CB35">
        <f t="shared" si="139"/>
        <v>-30</v>
      </c>
      <c r="CC35">
        <v>0</v>
      </c>
      <c r="CD35">
        <v>7</v>
      </c>
      <c r="CE35">
        <f t="shared" si="88"/>
        <v>-7</v>
      </c>
      <c r="CF35">
        <v>0</v>
      </c>
      <c r="CG35">
        <v>4</v>
      </c>
      <c r="CH35">
        <f t="shared" si="89"/>
        <v>-4</v>
      </c>
      <c r="CI35">
        <v>0</v>
      </c>
      <c r="CJ35">
        <v>4</v>
      </c>
      <c r="CK35">
        <f t="shared" si="90"/>
        <v>-4</v>
      </c>
      <c r="CL35">
        <v>0</v>
      </c>
      <c r="CM35">
        <v>72</v>
      </c>
      <c r="CN35">
        <f t="shared" si="91"/>
        <v>-72</v>
      </c>
      <c r="CO35">
        <v>0</v>
      </c>
      <c r="CP35">
        <v>0</v>
      </c>
      <c r="CQ35">
        <f t="shared" si="92"/>
        <v>0</v>
      </c>
      <c r="CR35">
        <v>0</v>
      </c>
      <c r="CS35">
        <v>7</v>
      </c>
      <c r="CT35">
        <f t="shared" si="93"/>
        <v>-7</v>
      </c>
      <c r="CU35">
        <v>0</v>
      </c>
      <c r="CV35">
        <v>3</v>
      </c>
      <c r="CW35">
        <f t="shared" si="94"/>
        <v>-3</v>
      </c>
      <c r="CX35">
        <v>0</v>
      </c>
      <c r="CY35">
        <v>7</v>
      </c>
      <c r="CZ35">
        <f t="shared" si="95"/>
        <v>-7</v>
      </c>
      <c r="DA35">
        <v>0</v>
      </c>
      <c r="DB35">
        <v>1</v>
      </c>
      <c r="DC35">
        <f t="shared" si="96"/>
        <v>-1</v>
      </c>
      <c r="DD35">
        <v>0</v>
      </c>
      <c r="DE35">
        <v>4</v>
      </c>
      <c r="DF35">
        <f t="shared" si="97"/>
        <v>-4</v>
      </c>
      <c r="DG35">
        <v>0</v>
      </c>
      <c r="DH35">
        <v>3</v>
      </c>
      <c r="DI35">
        <f t="shared" si="98"/>
        <v>-3</v>
      </c>
      <c r="DJ35">
        <v>0</v>
      </c>
      <c r="DK35">
        <v>2</v>
      </c>
      <c r="DL35">
        <f t="shared" si="99"/>
        <v>-2</v>
      </c>
      <c r="DM35">
        <v>0</v>
      </c>
      <c r="DN35">
        <v>2</v>
      </c>
      <c r="DO35">
        <f t="shared" si="100"/>
        <v>-2</v>
      </c>
      <c r="DP35">
        <v>0</v>
      </c>
      <c r="DQ35">
        <v>4</v>
      </c>
      <c r="DR35">
        <f t="shared" si="101"/>
        <v>-4</v>
      </c>
      <c r="DS35">
        <v>0</v>
      </c>
      <c r="DT35">
        <v>6</v>
      </c>
      <c r="DU35">
        <f t="shared" si="102"/>
        <v>-6</v>
      </c>
      <c r="DV35">
        <v>0</v>
      </c>
      <c r="DW35">
        <v>9</v>
      </c>
      <c r="DX35">
        <f t="shared" si="103"/>
        <v>-9</v>
      </c>
      <c r="DY35">
        <v>0</v>
      </c>
      <c r="DZ35">
        <v>2</v>
      </c>
      <c r="EA35">
        <f t="shared" si="104"/>
        <v>-2</v>
      </c>
      <c r="EB35">
        <v>0</v>
      </c>
      <c r="EC35">
        <v>5</v>
      </c>
      <c r="ED35">
        <f t="shared" si="105"/>
        <v>-5</v>
      </c>
      <c r="EE35">
        <v>632</v>
      </c>
      <c r="EF35">
        <v>508</v>
      </c>
      <c r="EG35">
        <f t="shared" si="106"/>
        <v>124</v>
      </c>
      <c r="EH35">
        <v>0</v>
      </c>
      <c r="EI35">
        <v>6</v>
      </c>
      <c r="EJ35">
        <f t="shared" si="107"/>
        <v>-6</v>
      </c>
      <c r="EK35">
        <v>0</v>
      </c>
      <c r="EL35">
        <v>5</v>
      </c>
      <c r="EM35">
        <f t="shared" si="108"/>
        <v>-5</v>
      </c>
      <c r="EN35">
        <v>0</v>
      </c>
      <c r="EO35">
        <v>1</v>
      </c>
      <c r="EP35">
        <f t="shared" si="109"/>
        <v>-1</v>
      </c>
      <c r="EQ35">
        <v>0</v>
      </c>
      <c r="ER35">
        <v>1</v>
      </c>
      <c r="ES35">
        <f t="shared" si="110"/>
        <v>-1</v>
      </c>
      <c r="ET35">
        <v>0</v>
      </c>
      <c r="EU35">
        <v>1</v>
      </c>
      <c r="EV35">
        <f t="shared" si="111"/>
        <v>-1</v>
      </c>
      <c r="EW35">
        <v>0</v>
      </c>
      <c r="EX35">
        <v>1</v>
      </c>
      <c r="EY35">
        <f t="shared" si="112"/>
        <v>-1</v>
      </c>
      <c r="EZ35">
        <v>0</v>
      </c>
      <c r="FA35">
        <v>3</v>
      </c>
      <c r="FB35">
        <f t="shared" si="113"/>
        <v>-3</v>
      </c>
      <c r="FC35">
        <v>0</v>
      </c>
      <c r="FD35">
        <v>8</v>
      </c>
      <c r="FE35">
        <f t="shared" si="114"/>
        <v>-8</v>
      </c>
      <c r="FF35">
        <v>0</v>
      </c>
      <c r="FG35">
        <v>5</v>
      </c>
      <c r="FH35">
        <f t="shared" si="115"/>
        <v>-5</v>
      </c>
      <c r="FI35">
        <v>1</v>
      </c>
      <c r="FJ35">
        <v>6</v>
      </c>
      <c r="FK35">
        <f t="shared" si="116"/>
        <v>-5</v>
      </c>
      <c r="FL35">
        <v>0</v>
      </c>
      <c r="FM35">
        <v>1</v>
      </c>
      <c r="FN35">
        <f t="shared" si="117"/>
        <v>-1</v>
      </c>
      <c r="FO35">
        <v>1</v>
      </c>
      <c r="FP35">
        <v>1</v>
      </c>
      <c r="FQ35">
        <f t="shared" si="118"/>
        <v>0</v>
      </c>
      <c r="FR35">
        <v>0</v>
      </c>
      <c r="FS35">
        <v>2</v>
      </c>
      <c r="FT35">
        <f t="shared" si="119"/>
        <v>-2</v>
      </c>
      <c r="FU35">
        <v>0</v>
      </c>
      <c r="FV35">
        <v>2</v>
      </c>
      <c r="FW35">
        <f t="shared" si="120"/>
        <v>-2</v>
      </c>
      <c r="FX35">
        <v>0</v>
      </c>
      <c r="FY35">
        <v>2</v>
      </c>
      <c r="FZ35">
        <f t="shared" si="121"/>
        <v>-2</v>
      </c>
      <c r="GA35">
        <v>0</v>
      </c>
      <c r="GB35">
        <v>1</v>
      </c>
      <c r="GC35">
        <f t="shared" si="122"/>
        <v>-1</v>
      </c>
      <c r="GD35">
        <v>0</v>
      </c>
      <c r="GE35">
        <v>1</v>
      </c>
      <c r="GF35">
        <f t="shared" si="123"/>
        <v>-1</v>
      </c>
      <c r="GG35">
        <v>0</v>
      </c>
      <c r="GH35">
        <v>2</v>
      </c>
      <c r="GI35">
        <f t="shared" si="124"/>
        <v>-2</v>
      </c>
      <c r="GJ35">
        <v>0</v>
      </c>
      <c r="GK35">
        <v>0</v>
      </c>
      <c r="GL35">
        <f t="shared" si="125"/>
        <v>0</v>
      </c>
      <c r="GM35">
        <v>0</v>
      </c>
      <c r="GN35">
        <v>0</v>
      </c>
      <c r="GO35">
        <f t="shared" si="126"/>
        <v>0</v>
      </c>
      <c r="GP35">
        <v>0</v>
      </c>
      <c r="GQ35">
        <v>1</v>
      </c>
      <c r="GR35">
        <f t="shared" si="127"/>
        <v>-1</v>
      </c>
      <c r="GS35">
        <v>0</v>
      </c>
      <c r="GT35">
        <v>2</v>
      </c>
      <c r="GU35">
        <f t="shared" si="128"/>
        <v>-2</v>
      </c>
      <c r="GV35">
        <v>0</v>
      </c>
      <c r="GW35">
        <v>0</v>
      </c>
      <c r="GX35">
        <f t="shared" si="129"/>
        <v>0</v>
      </c>
      <c r="GY35">
        <v>0</v>
      </c>
      <c r="GZ35">
        <v>1</v>
      </c>
      <c r="HA35">
        <f t="shared" si="130"/>
        <v>-1</v>
      </c>
      <c r="HB35">
        <v>0</v>
      </c>
      <c r="HC35">
        <v>2</v>
      </c>
      <c r="HD35">
        <f t="shared" si="131"/>
        <v>-2</v>
      </c>
      <c r="HE35">
        <v>0</v>
      </c>
      <c r="HF35">
        <v>1</v>
      </c>
      <c r="HG35">
        <f t="shared" si="132"/>
        <v>-1</v>
      </c>
      <c r="HH35">
        <v>0</v>
      </c>
      <c r="HI35">
        <v>2</v>
      </c>
      <c r="HJ35">
        <f t="shared" si="133"/>
        <v>-2</v>
      </c>
      <c r="HK35">
        <v>0</v>
      </c>
      <c r="HL35">
        <v>2</v>
      </c>
      <c r="HM35">
        <f t="shared" si="134"/>
        <v>-2</v>
      </c>
      <c r="HN35">
        <v>0</v>
      </c>
      <c r="HO35">
        <v>1</v>
      </c>
      <c r="HP35">
        <f t="shared" si="135"/>
        <v>-1</v>
      </c>
    </row>
    <row r="36" spans="1:224" ht="12.75">
      <c r="A36" t="s">
        <v>32</v>
      </c>
      <c r="C36">
        <v>1089</v>
      </c>
      <c r="D36">
        <v>569</v>
      </c>
      <c r="E36">
        <f t="shared" si="74"/>
        <v>520</v>
      </c>
      <c r="F36">
        <v>903</v>
      </c>
      <c r="G36">
        <v>550</v>
      </c>
      <c r="H36">
        <f t="shared" si="75"/>
        <v>353</v>
      </c>
      <c r="I36">
        <v>1411</v>
      </c>
      <c r="J36">
        <v>570</v>
      </c>
      <c r="K36">
        <f t="shared" si="76"/>
        <v>841</v>
      </c>
      <c r="L36">
        <v>1103</v>
      </c>
      <c r="M36">
        <v>537</v>
      </c>
      <c r="N36">
        <f t="shared" si="77"/>
        <v>566</v>
      </c>
      <c r="O36">
        <v>977</v>
      </c>
      <c r="P36">
        <v>508</v>
      </c>
      <c r="Q36">
        <f t="shared" si="78"/>
        <v>469</v>
      </c>
      <c r="R36">
        <v>726</v>
      </c>
      <c r="S36">
        <v>484</v>
      </c>
      <c r="T36">
        <f t="shared" si="79"/>
        <v>242</v>
      </c>
      <c r="U36">
        <v>1264</v>
      </c>
      <c r="V36">
        <v>508</v>
      </c>
      <c r="W36">
        <f t="shared" si="80"/>
        <v>756</v>
      </c>
      <c r="X36">
        <v>1108</v>
      </c>
      <c r="Y36">
        <v>486</v>
      </c>
      <c r="Z36">
        <f t="shared" si="81"/>
        <v>622</v>
      </c>
      <c r="AA36" s="30">
        <v>977</v>
      </c>
      <c r="AB36" s="30">
        <v>508</v>
      </c>
      <c r="AC36" s="30">
        <f t="shared" si="82"/>
        <v>469</v>
      </c>
      <c r="AD36" s="19">
        <v>572</v>
      </c>
      <c r="AE36" s="19">
        <v>526</v>
      </c>
      <c r="AF36" s="19">
        <f t="shared" si="83"/>
        <v>46</v>
      </c>
      <c r="AG36">
        <v>1135</v>
      </c>
      <c r="AH36">
        <v>548</v>
      </c>
      <c r="AI36">
        <f t="shared" si="84"/>
        <v>587</v>
      </c>
      <c r="AJ36">
        <v>1137</v>
      </c>
      <c r="AK36">
        <v>435</v>
      </c>
      <c r="AL36">
        <f t="shared" si="85"/>
        <v>702</v>
      </c>
      <c r="AM36">
        <v>639</v>
      </c>
      <c r="AN36">
        <v>421</v>
      </c>
      <c r="AO36">
        <f t="shared" si="86"/>
        <v>218</v>
      </c>
      <c r="AP36">
        <v>701</v>
      </c>
      <c r="AQ36">
        <v>468</v>
      </c>
      <c r="AR36">
        <f t="shared" si="87"/>
        <v>233</v>
      </c>
      <c r="AS36">
        <v>1761</v>
      </c>
      <c r="AT36">
        <v>485</v>
      </c>
      <c r="AU36">
        <f t="shared" si="14"/>
        <v>1276</v>
      </c>
      <c r="AV36">
        <v>794</v>
      </c>
      <c r="AW36">
        <v>441</v>
      </c>
      <c r="AX36">
        <f t="shared" si="136"/>
        <v>353</v>
      </c>
      <c r="AY36">
        <v>723</v>
      </c>
      <c r="AZ36">
        <v>388</v>
      </c>
      <c r="BA36">
        <f t="shared" si="16"/>
        <v>335</v>
      </c>
      <c r="BB36">
        <v>507</v>
      </c>
      <c r="BC36">
        <v>444</v>
      </c>
      <c r="BD36">
        <f t="shared" si="17"/>
        <v>63</v>
      </c>
      <c r="BE36">
        <v>1347</v>
      </c>
      <c r="BF36">
        <v>2307</v>
      </c>
      <c r="BG36">
        <f t="shared" si="18"/>
        <v>-960</v>
      </c>
      <c r="BH36">
        <v>928</v>
      </c>
      <c r="BI36">
        <v>2512</v>
      </c>
      <c r="BJ36">
        <f t="shared" si="19"/>
        <v>-1584</v>
      </c>
      <c r="BK36" s="5">
        <v>583</v>
      </c>
      <c r="BL36" s="5">
        <v>459</v>
      </c>
      <c r="BM36">
        <f t="shared" si="20"/>
        <v>124</v>
      </c>
      <c r="BN36" s="5">
        <v>468</v>
      </c>
      <c r="BO36" s="5">
        <v>802</v>
      </c>
      <c r="BP36">
        <f t="shared" si="21"/>
        <v>-334</v>
      </c>
      <c r="BQ36">
        <v>868</v>
      </c>
      <c r="BR36">
        <v>3446</v>
      </c>
      <c r="BS36">
        <f t="shared" si="22"/>
        <v>-2578</v>
      </c>
      <c r="BT36">
        <v>774</v>
      </c>
      <c r="BU36">
        <v>637</v>
      </c>
      <c r="BV36">
        <f t="shared" si="137"/>
        <v>137</v>
      </c>
      <c r="BW36">
        <v>556</v>
      </c>
      <c r="BX36">
        <v>662</v>
      </c>
      <c r="BY36">
        <f t="shared" si="138"/>
        <v>-106</v>
      </c>
      <c r="BZ36">
        <v>575</v>
      </c>
      <c r="CA36">
        <v>456</v>
      </c>
      <c r="CB36">
        <f t="shared" si="139"/>
        <v>119</v>
      </c>
      <c r="CC36">
        <v>1598</v>
      </c>
      <c r="CD36">
        <v>604</v>
      </c>
      <c r="CE36">
        <f t="shared" si="88"/>
        <v>994</v>
      </c>
      <c r="CF36">
        <v>517</v>
      </c>
      <c r="CG36">
        <v>534</v>
      </c>
      <c r="CH36">
        <f t="shared" si="89"/>
        <v>-17</v>
      </c>
      <c r="CI36">
        <v>615</v>
      </c>
      <c r="CJ36">
        <v>416</v>
      </c>
      <c r="CK36">
        <f t="shared" si="90"/>
        <v>199</v>
      </c>
      <c r="CL36">
        <v>622</v>
      </c>
      <c r="CM36">
        <v>594</v>
      </c>
      <c r="CN36">
        <f t="shared" si="91"/>
        <v>28</v>
      </c>
      <c r="CO36">
        <v>1121</v>
      </c>
      <c r="CP36">
        <v>616</v>
      </c>
      <c r="CQ36">
        <f t="shared" si="92"/>
        <v>505</v>
      </c>
      <c r="CR36">
        <v>854</v>
      </c>
      <c r="CS36">
        <v>555</v>
      </c>
      <c r="CT36">
        <f t="shared" si="93"/>
        <v>299</v>
      </c>
      <c r="CU36">
        <v>444</v>
      </c>
      <c r="CV36">
        <v>478</v>
      </c>
      <c r="CW36">
        <f t="shared" si="94"/>
        <v>-34</v>
      </c>
      <c r="CX36">
        <v>523</v>
      </c>
      <c r="CY36">
        <v>866</v>
      </c>
      <c r="CZ36">
        <f t="shared" si="95"/>
        <v>-343</v>
      </c>
      <c r="DA36">
        <v>979</v>
      </c>
      <c r="DB36">
        <v>555</v>
      </c>
      <c r="DC36">
        <f t="shared" si="96"/>
        <v>424</v>
      </c>
      <c r="DD36">
        <v>929</v>
      </c>
      <c r="DE36">
        <v>573</v>
      </c>
      <c r="DF36">
        <f t="shared" si="97"/>
        <v>356</v>
      </c>
      <c r="DG36">
        <v>718</v>
      </c>
      <c r="DH36">
        <v>588</v>
      </c>
      <c r="DI36">
        <f t="shared" si="98"/>
        <v>130</v>
      </c>
      <c r="DJ36">
        <v>448</v>
      </c>
      <c r="DK36">
        <v>457</v>
      </c>
      <c r="DL36">
        <f t="shared" si="99"/>
        <v>-9</v>
      </c>
      <c r="DM36">
        <v>953</v>
      </c>
      <c r="DN36">
        <v>383</v>
      </c>
      <c r="DO36">
        <f t="shared" si="100"/>
        <v>570</v>
      </c>
      <c r="DP36">
        <v>854</v>
      </c>
      <c r="DQ36">
        <v>558</v>
      </c>
      <c r="DR36">
        <f t="shared" si="101"/>
        <v>296</v>
      </c>
      <c r="DS36">
        <v>501</v>
      </c>
      <c r="DT36">
        <v>505</v>
      </c>
      <c r="DU36">
        <f t="shared" si="102"/>
        <v>-4</v>
      </c>
      <c r="DV36">
        <v>418</v>
      </c>
      <c r="DW36">
        <v>460</v>
      </c>
      <c r="DX36">
        <f t="shared" si="103"/>
        <v>-42</v>
      </c>
      <c r="DY36">
        <v>975</v>
      </c>
      <c r="DZ36">
        <v>567</v>
      </c>
      <c r="EA36">
        <f t="shared" si="104"/>
        <v>408</v>
      </c>
      <c r="EB36">
        <v>844</v>
      </c>
      <c r="EC36">
        <v>435</v>
      </c>
      <c r="ED36">
        <f t="shared" si="105"/>
        <v>409</v>
      </c>
      <c r="EE36">
        <v>0</v>
      </c>
      <c r="EF36">
        <v>9</v>
      </c>
      <c r="EG36">
        <f t="shared" si="106"/>
        <v>-9</v>
      </c>
      <c r="EH36">
        <v>434</v>
      </c>
      <c r="EI36">
        <v>477</v>
      </c>
      <c r="EJ36">
        <f t="shared" si="107"/>
        <v>-43</v>
      </c>
      <c r="EK36">
        <v>1198</v>
      </c>
      <c r="EL36">
        <v>496</v>
      </c>
      <c r="EM36">
        <f t="shared" si="108"/>
        <v>702</v>
      </c>
      <c r="EN36">
        <v>848</v>
      </c>
      <c r="EO36">
        <v>488</v>
      </c>
      <c r="EP36">
        <f t="shared" si="109"/>
        <v>360</v>
      </c>
      <c r="EQ36">
        <v>611</v>
      </c>
      <c r="ER36">
        <v>310</v>
      </c>
      <c r="ES36">
        <f t="shared" si="110"/>
        <v>301</v>
      </c>
      <c r="ET36">
        <v>399</v>
      </c>
      <c r="EU36">
        <v>653</v>
      </c>
      <c r="EV36">
        <f t="shared" si="111"/>
        <v>-254</v>
      </c>
      <c r="EW36">
        <v>1419</v>
      </c>
      <c r="EX36">
        <v>317</v>
      </c>
      <c r="EY36">
        <f t="shared" si="112"/>
        <v>1102</v>
      </c>
      <c r="EZ36">
        <v>817</v>
      </c>
      <c r="FA36">
        <v>345</v>
      </c>
      <c r="FB36">
        <f t="shared" si="113"/>
        <v>472</v>
      </c>
      <c r="FC36">
        <v>365</v>
      </c>
      <c r="FD36">
        <v>927</v>
      </c>
      <c r="FE36">
        <f t="shared" si="114"/>
        <v>-562</v>
      </c>
      <c r="FF36">
        <v>332</v>
      </c>
      <c r="FG36">
        <v>460</v>
      </c>
      <c r="FH36">
        <f t="shared" si="115"/>
        <v>-128</v>
      </c>
      <c r="FI36">
        <v>1444</v>
      </c>
      <c r="FJ36">
        <v>416</v>
      </c>
      <c r="FK36">
        <f t="shared" si="116"/>
        <v>1028</v>
      </c>
      <c r="FL36">
        <v>689</v>
      </c>
      <c r="FM36">
        <v>433</v>
      </c>
      <c r="FN36">
        <f t="shared" si="117"/>
        <v>256</v>
      </c>
      <c r="FO36">
        <v>733</v>
      </c>
      <c r="FP36">
        <v>445</v>
      </c>
      <c r="FQ36">
        <f t="shared" si="118"/>
        <v>288</v>
      </c>
      <c r="FR36">
        <v>325</v>
      </c>
      <c r="FS36">
        <v>371</v>
      </c>
      <c r="FT36">
        <f t="shared" si="119"/>
        <v>-46</v>
      </c>
      <c r="FU36">
        <v>2072</v>
      </c>
      <c r="FV36">
        <v>409</v>
      </c>
      <c r="FW36">
        <f t="shared" si="120"/>
        <v>1663</v>
      </c>
      <c r="FX36">
        <v>683</v>
      </c>
      <c r="FY36">
        <v>417</v>
      </c>
      <c r="FZ36">
        <f t="shared" si="121"/>
        <v>266</v>
      </c>
      <c r="GA36">
        <v>355</v>
      </c>
      <c r="GB36">
        <v>423</v>
      </c>
      <c r="GC36">
        <v>-67</v>
      </c>
      <c r="GD36">
        <v>365</v>
      </c>
      <c r="GE36">
        <v>325</v>
      </c>
      <c r="GF36">
        <f t="shared" si="123"/>
        <v>40</v>
      </c>
      <c r="GG36">
        <v>1668</v>
      </c>
      <c r="GH36">
        <v>386</v>
      </c>
      <c r="GI36">
        <f t="shared" si="124"/>
        <v>1282</v>
      </c>
      <c r="GJ36">
        <v>631</v>
      </c>
      <c r="GK36">
        <v>373</v>
      </c>
      <c r="GL36">
        <f t="shared" si="125"/>
        <v>258</v>
      </c>
      <c r="GM36">
        <v>492</v>
      </c>
      <c r="GN36">
        <v>407</v>
      </c>
      <c r="GO36">
        <f t="shared" si="126"/>
        <v>85</v>
      </c>
      <c r="GP36">
        <v>511</v>
      </c>
      <c r="GQ36">
        <v>277</v>
      </c>
      <c r="GR36">
        <f t="shared" si="127"/>
        <v>234</v>
      </c>
      <c r="GS36">
        <v>1669</v>
      </c>
      <c r="GT36">
        <v>404</v>
      </c>
      <c r="GU36">
        <f t="shared" si="128"/>
        <v>1265</v>
      </c>
      <c r="GV36">
        <v>913</v>
      </c>
      <c r="GW36">
        <v>378</v>
      </c>
      <c r="GX36">
        <f t="shared" si="129"/>
        <v>535</v>
      </c>
      <c r="GY36">
        <v>729</v>
      </c>
      <c r="GZ36">
        <v>339</v>
      </c>
      <c r="HA36">
        <f t="shared" si="130"/>
        <v>390</v>
      </c>
      <c r="HB36">
        <v>1056</v>
      </c>
      <c r="HC36">
        <v>207</v>
      </c>
      <c r="HD36">
        <f t="shared" si="131"/>
        <v>849</v>
      </c>
      <c r="HE36">
        <v>1494</v>
      </c>
      <c r="HF36">
        <v>346</v>
      </c>
      <c r="HG36">
        <f t="shared" si="132"/>
        <v>1148</v>
      </c>
      <c r="HH36">
        <v>882</v>
      </c>
      <c r="HI36">
        <v>278</v>
      </c>
      <c r="HJ36">
        <f t="shared" si="133"/>
        <v>604</v>
      </c>
      <c r="HK36">
        <v>442</v>
      </c>
      <c r="HL36">
        <v>367</v>
      </c>
      <c r="HM36">
        <f t="shared" si="134"/>
        <v>75</v>
      </c>
      <c r="HN36">
        <v>579</v>
      </c>
      <c r="HO36">
        <v>196</v>
      </c>
      <c r="HP36">
        <f t="shared" si="135"/>
        <v>383</v>
      </c>
    </row>
    <row r="37" spans="1:224" ht="12.75">
      <c r="A37" t="s">
        <v>54</v>
      </c>
      <c r="C37">
        <f>+C38+C39</f>
        <v>3827</v>
      </c>
      <c r="D37">
        <f>+D38+D39</f>
        <v>1967</v>
      </c>
      <c r="E37">
        <f t="shared" si="74"/>
        <v>1860</v>
      </c>
      <c r="F37">
        <f>+F38+F39</f>
        <v>2766</v>
      </c>
      <c r="G37">
        <f>+G38+G39</f>
        <v>1285</v>
      </c>
      <c r="H37">
        <f t="shared" si="75"/>
        <v>1481</v>
      </c>
      <c r="I37">
        <f>+I38+I39</f>
        <v>6951</v>
      </c>
      <c r="J37">
        <f>+J38+J39</f>
        <v>2124</v>
      </c>
      <c r="K37">
        <f t="shared" si="76"/>
        <v>4827</v>
      </c>
      <c r="L37">
        <f>+L38+L39</f>
        <v>8411</v>
      </c>
      <c r="M37">
        <f>+M38+M39</f>
        <v>2199</v>
      </c>
      <c r="N37">
        <f t="shared" si="77"/>
        <v>6212</v>
      </c>
      <c r="O37">
        <f>+O38+O39</f>
        <v>6216</v>
      </c>
      <c r="P37">
        <f>+P38+P39</f>
        <v>2080</v>
      </c>
      <c r="Q37">
        <f t="shared" si="78"/>
        <v>4136</v>
      </c>
      <c r="R37">
        <f>+R38+R39</f>
        <v>8273</v>
      </c>
      <c r="S37">
        <f>+S38+S39</f>
        <v>1283</v>
      </c>
      <c r="T37">
        <f t="shared" si="79"/>
        <v>6990</v>
      </c>
      <c r="U37">
        <f>+U38+U39</f>
        <v>8362</v>
      </c>
      <c r="V37">
        <f>+V38+V39</f>
        <v>1689</v>
      </c>
      <c r="W37">
        <f t="shared" si="80"/>
        <v>6673</v>
      </c>
      <c r="X37">
        <f>+X38+X39</f>
        <v>5459</v>
      </c>
      <c r="Y37">
        <f>+Y38+Y39</f>
        <v>1382</v>
      </c>
      <c r="Z37">
        <f t="shared" si="81"/>
        <v>4077</v>
      </c>
      <c r="AA37" s="30">
        <f>+AA38+AA39</f>
        <v>6290</v>
      </c>
      <c r="AB37" s="30">
        <f>+AB38+AB39</f>
        <v>2080</v>
      </c>
      <c r="AC37" s="30">
        <f t="shared" si="82"/>
        <v>4210</v>
      </c>
      <c r="AD37" s="19">
        <f>+AD38+AD39</f>
        <v>5057</v>
      </c>
      <c r="AE37" s="19">
        <f>+AE38+AE39</f>
        <v>1098</v>
      </c>
      <c r="AF37" s="19">
        <f t="shared" si="83"/>
        <v>3959</v>
      </c>
      <c r="AG37">
        <f>+AG38+AG39</f>
        <v>4539</v>
      </c>
      <c r="AH37">
        <f>+AH38+AH39</f>
        <v>1516</v>
      </c>
      <c r="AI37">
        <f t="shared" si="84"/>
        <v>3023</v>
      </c>
      <c r="AJ37">
        <f>+AJ38+AJ39</f>
        <v>2710</v>
      </c>
      <c r="AK37">
        <f>+AK38+AK39</f>
        <v>6846</v>
      </c>
      <c r="AL37">
        <f t="shared" si="85"/>
        <v>-4136</v>
      </c>
      <c r="AM37">
        <f>+AM38+AM39</f>
        <v>4491</v>
      </c>
      <c r="AN37">
        <f>+AN38+AN39</f>
        <v>2682</v>
      </c>
      <c r="AO37">
        <f t="shared" si="86"/>
        <v>1809</v>
      </c>
      <c r="AP37">
        <f>+AP38+AP39</f>
        <v>1944</v>
      </c>
      <c r="AQ37">
        <f>+AQ38+AQ39</f>
        <v>853</v>
      </c>
      <c r="AR37">
        <f t="shared" si="87"/>
        <v>1091</v>
      </c>
      <c r="AS37">
        <f>+AS38+AS39</f>
        <v>3017</v>
      </c>
      <c r="AT37">
        <f>+AT38+AT39</f>
        <v>763</v>
      </c>
      <c r="AU37">
        <f aca="true" t="shared" si="140" ref="AU37:AU54">+AS37-AT37</f>
        <v>2254</v>
      </c>
      <c r="AV37">
        <f>+AV38+AV39</f>
        <v>2319</v>
      </c>
      <c r="AW37">
        <f>+AW38+AW39</f>
        <v>657</v>
      </c>
      <c r="AX37">
        <f t="shared" si="136"/>
        <v>1662</v>
      </c>
      <c r="AY37">
        <f>+AY38+AY39</f>
        <v>1883</v>
      </c>
      <c r="AZ37">
        <f>+AZ38+AZ39</f>
        <v>1483</v>
      </c>
      <c r="BA37">
        <f t="shared" si="16"/>
        <v>400</v>
      </c>
      <c r="BB37">
        <f>+BB38+BB39</f>
        <v>1865</v>
      </c>
      <c r="BC37">
        <f>+BC38+BC39</f>
        <v>987</v>
      </c>
      <c r="BD37">
        <f t="shared" si="17"/>
        <v>878</v>
      </c>
      <c r="BE37">
        <f>+BE38+BE39</f>
        <v>1552</v>
      </c>
      <c r="BF37">
        <f>+BF38+BF39</f>
        <v>1176</v>
      </c>
      <c r="BG37">
        <f t="shared" si="18"/>
        <v>376</v>
      </c>
      <c r="BH37">
        <f>+BH38+BH39</f>
        <v>1362</v>
      </c>
      <c r="BI37">
        <f>+BI38+BI39</f>
        <v>4957</v>
      </c>
      <c r="BJ37">
        <f t="shared" si="19"/>
        <v>-3595</v>
      </c>
      <c r="BK37">
        <f>+BK38+BK39</f>
        <v>1227</v>
      </c>
      <c r="BL37">
        <f>+BL38+BL39</f>
        <v>1339</v>
      </c>
      <c r="BM37">
        <f aca="true" t="shared" si="141" ref="BM37:BM54">+BK37-BL37</f>
        <v>-112</v>
      </c>
      <c r="BN37">
        <f>+BN38+BN39</f>
        <v>1087</v>
      </c>
      <c r="BO37">
        <f>+BO38+BO39</f>
        <v>681</v>
      </c>
      <c r="BP37">
        <f aca="true" t="shared" si="142" ref="BP37:BP54">+BN37-BO37</f>
        <v>406</v>
      </c>
      <c r="BQ37">
        <f>+BQ38+BQ39</f>
        <v>1001</v>
      </c>
      <c r="BR37">
        <f>+BR38+BQ39</f>
        <v>1001</v>
      </c>
      <c r="BS37">
        <f>+BQ37-BR37</f>
        <v>0</v>
      </c>
      <c r="BT37">
        <f>+BT38+BT39</f>
        <v>679</v>
      </c>
      <c r="BU37">
        <f>+BU38+BT39</f>
        <v>670</v>
      </c>
      <c r="BV37">
        <f>+BT37-BU37</f>
        <v>9</v>
      </c>
      <c r="BW37">
        <f>+BW38+BW39</f>
        <v>895</v>
      </c>
      <c r="BX37">
        <f>+BX38+BW39</f>
        <v>895</v>
      </c>
      <c r="BY37">
        <f>+BW37-BX37</f>
        <v>0</v>
      </c>
      <c r="BZ37">
        <f>+BZ38+BZ39</f>
        <v>258</v>
      </c>
      <c r="CA37">
        <f>+CA38+CA39</f>
        <v>1004</v>
      </c>
      <c r="CB37">
        <f t="shared" si="139"/>
        <v>-746</v>
      </c>
      <c r="CC37">
        <f>+CC38+CC39</f>
        <v>682</v>
      </c>
      <c r="CD37">
        <f>+CD38+CD39</f>
        <v>1080</v>
      </c>
      <c r="CE37">
        <f t="shared" si="88"/>
        <v>-398</v>
      </c>
      <c r="CF37">
        <f>+CF38+CF39</f>
        <v>981</v>
      </c>
      <c r="CG37">
        <f>+CG38+CG39</f>
        <v>1062</v>
      </c>
      <c r="CH37">
        <f t="shared" si="89"/>
        <v>-81</v>
      </c>
      <c r="CI37">
        <f>+CI38+CI39</f>
        <v>644</v>
      </c>
      <c r="CJ37">
        <f>+CJ38+CJ39</f>
        <v>1016</v>
      </c>
      <c r="CK37">
        <f t="shared" si="90"/>
        <v>-372</v>
      </c>
      <c r="CL37">
        <f>+CL38+CL39</f>
        <v>389</v>
      </c>
      <c r="CM37">
        <f>+CM38+CM39</f>
        <v>1114</v>
      </c>
      <c r="CN37">
        <f t="shared" si="91"/>
        <v>-725</v>
      </c>
      <c r="CO37">
        <f>+CO38+CO39</f>
        <v>700</v>
      </c>
      <c r="CP37">
        <f>+CP38+CP39</f>
        <v>1329</v>
      </c>
      <c r="CQ37">
        <f t="shared" si="92"/>
        <v>-629</v>
      </c>
      <c r="CR37">
        <f>+CR38+CR39</f>
        <v>6225</v>
      </c>
      <c r="CS37">
        <f>+CS38+CS39</f>
        <v>1125</v>
      </c>
      <c r="CT37">
        <f t="shared" si="93"/>
        <v>5100</v>
      </c>
      <c r="CU37">
        <f>+CU38+CU39</f>
        <v>1336</v>
      </c>
      <c r="CV37">
        <f>+CV38+CV39</f>
        <v>1624</v>
      </c>
      <c r="CW37">
        <f t="shared" si="94"/>
        <v>-288</v>
      </c>
      <c r="CX37">
        <f>+CX38+CX39</f>
        <v>791</v>
      </c>
      <c r="CY37">
        <f>+CY38+CY39</f>
        <v>1237</v>
      </c>
      <c r="CZ37">
        <f t="shared" si="95"/>
        <v>-446</v>
      </c>
      <c r="DA37">
        <f>+DA38+DA39</f>
        <v>1213</v>
      </c>
      <c r="DB37">
        <f>+DB38+DB39</f>
        <v>832</v>
      </c>
      <c r="DC37">
        <f t="shared" si="96"/>
        <v>381</v>
      </c>
      <c r="DD37">
        <f>+DD38+DD39</f>
        <v>601</v>
      </c>
      <c r="DE37">
        <f>+DE38+DE39</f>
        <v>735</v>
      </c>
      <c r="DF37">
        <f t="shared" si="97"/>
        <v>-134</v>
      </c>
      <c r="DG37">
        <f>+DG38+DG39</f>
        <v>766</v>
      </c>
      <c r="DH37">
        <f>+DH38+DH39</f>
        <v>747</v>
      </c>
      <c r="DI37">
        <f t="shared" si="98"/>
        <v>19</v>
      </c>
      <c r="DJ37">
        <f>+DJ38+DJ39</f>
        <v>627</v>
      </c>
      <c r="DK37">
        <f>+DK38+DK39</f>
        <v>560</v>
      </c>
      <c r="DL37">
        <f t="shared" si="99"/>
        <v>67</v>
      </c>
      <c r="DM37">
        <f>+DM38+DM39</f>
        <v>949</v>
      </c>
      <c r="DN37">
        <f>+DN38+DN39</f>
        <v>772</v>
      </c>
      <c r="DO37">
        <f t="shared" si="100"/>
        <v>177</v>
      </c>
      <c r="DP37">
        <f>+DP38+DP39</f>
        <v>455</v>
      </c>
      <c r="DQ37">
        <f>+DQ38+DQ39</f>
        <v>593</v>
      </c>
      <c r="DR37">
        <f t="shared" si="101"/>
        <v>-138</v>
      </c>
      <c r="DS37">
        <f>+DS38+DS39</f>
        <v>5073</v>
      </c>
      <c r="DT37">
        <f>+DT38+DT39</f>
        <v>877</v>
      </c>
      <c r="DU37">
        <f t="shared" si="102"/>
        <v>4196</v>
      </c>
      <c r="DV37">
        <f>+DV38+DV39</f>
        <v>754</v>
      </c>
      <c r="DW37">
        <f>+DW38+DW39</f>
        <v>622</v>
      </c>
      <c r="DX37">
        <f t="shared" si="103"/>
        <v>132</v>
      </c>
      <c r="DY37">
        <f>+DY38+DY39</f>
        <v>1350</v>
      </c>
      <c r="DZ37">
        <f>+DZ38+DZ39</f>
        <v>1062</v>
      </c>
      <c r="EA37">
        <f t="shared" si="104"/>
        <v>288</v>
      </c>
      <c r="EB37">
        <f>+EB38+EB39</f>
        <v>1678</v>
      </c>
      <c r="EC37">
        <f>+EC38+EC39</f>
        <v>1098</v>
      </c>
      <c r="ED37">
        <f t="shared" si="105"/>
        <v>580</v>
      </c>
      <c r="EE37">
        <f>+EE38+EE39</f>
        <v>2528</v>
      </c>
      <c r="EF37">
        <f>+EF38+EF39</f>
        <v>851</v>
      </c>
      <c r="EG37">
        <f t="shared" si="106"/>
        <v>1677</v>
      </c>
      <c r="EH37">
        <f>+EH38+EH39</f>
        <v>1826</v>
      </c>
      <c r="EI37">
        <f>+EI38+EI39</f>
        <v>361</v>
      </c>
      <c r="EJ37">
        <f t="shared" si="107"/>
        <v>1465</v>
      </c>
      <c r="EK37">
        <f>+EK38+EK39</f>
        <v>2063</v>
      </c>
      <c r="EL37">
        <f>+EL38+EL39</f>
        <v>2824</v>
      </c>
      <c r="EM37">
        <f t="shared" si="108"/>
        <v>-761</v>
      </c>
      <c r="EN37">
        <f>+EN38+EN39</f>
        <v>1697</v>
      </c>
      <c r="EO37">
        <f>+EO38+EO39</f>
        <v>682</v>
      </c>
      <c r="EP37">
        <f t="shared" si="109"/>
        <v>1015</v>
      </c>
      <c r="EQ37">
        <f>+EQ38+EQ39</f>
        <v>1743</v>
      </c>
      <c r="ER37">
        <f>+ER38+ER39</f>
        <v>704</v>
      </c>
      <c r="ES37">
        <f t="shared" si="110"/>
        <v>1039</v>
      </c>
      <c r="ET37">
        <f>+ET38+ET39</f>
        <v>2076</v>
      </c>
      <c r="EU37">
        <f>+EU38+EU39</f>
        <v>513</v>
      </c>
      <c r="EV37">
        <f t="shared" si="111"/>
        <v>1563</v>
      </c>
      <c r="EW37">
        <f>+EW38+EW39</f>
        <v>1553</v>
      </c>
      <c r="EX37">
        <f>+EX38+EX39</f>
        <v>461</v>
      </c>
      <c r="EY37">
        <f t="shared" si="112"/>
        <v>1092</v>
      </c>
      <c r="EZ37">
        <f>+EZ38+EZ39</f>
        <v>1022</v>
      </c>
      <c r="FA37">
        <f>+FA38+FA39</f>
        <v>852</v>
      </c>
      <c r="FB37">
        <f t="shared" si="113"/>
        <v>170</v>
      </c>
      <c r="FC37">
        <f>+FC38+FC39</f>
        <v>1517</v>
      </c>
      <c r="FD37">
        <f>+FD38+FD39</f>
        <v>1006</v>
      </c>
      <c r="FE37">
        <f t="shared" si="114"/>
        <v>511</v>
      </c>
      <c r="FF37">
        <f>+FF38+FF39</f>
        <v>169</v>
      </c>
      <c r="FG37">
        <f>+FG38+FG39</f>
        <v>658</v>
      </c>
      <c r="FH37">
        <f t="shared" si="115"/>
        <v>-489</v>
      </c>
      <c r="FI37">
        <f>+FI38+FI39</f>
        <v>1309</v>
      </c>
      <c r="FJ37">
        <f>+FJ38+FJ39</f>
        <v>779</v>
      </c>
      <c r="FK37">
        <f t="shared" si="116"/>
        <v>530</v>
      </c>
      <c r="FL37">
        <f>+FL38+FL39</f>
        <v>1014</v>
      </c>
      <c r="FM37">
        <f>+FM38+FM39</f>
        <v>849</v>
      </c>
      <c r="FN37">
        <f t="shared" si="117"/>
        <v>165</v>
      </c>
      <c r="FO37">
        <f>+FO38+FO39</f>
        <v>1076</v>
      </c>
      <c r="FP37">
        <f>+FP38+FP39</f>
        <v>833</v>
      </c>
      <c r="FQ37">
        <f t="shared" si="118"/>
        <v>243</v>
      </c>
      <c r="FR37">
        <f>+FR38+FR39</f>
        <v>850</v>
      </c>
      <c r="FS37">
        <f>+FS38+FS39</f>
        <v>664</v>
      </c>
      <c r="FT37">
        <f t="shared" si="119"/>
        <v>186</v>
      </c>
      <c r="FU37">
        <f>+FU38+FU39</f>
        <v>1279</v>
      </c>
      <c r="FV37">
        <f>+FV38+FV39</f>
        <v>605</v>
      </c>
      <c r="FW37">
        <f t="shared" si="120"/>
        <v>674</v>
      </c>
      <c r="FX37">
        <f>+FX38+FX39</f>
        <v>1010</v>
      </c>
      <c r="FY37">
        <f>+FY38+FY39</f>
        <v>758</v>
      </c>
      <c r="FZ37">
        <f t="shared" si="121"/>
        <v>252</v>
      </c>
      <c r="GA37">
        <f>+GA38+GA39</f>
        <v>506</v>
      </c>
      <c r="GB37">
        <f>+GB38+GB39</f>
        <v>527</v>
      </c>
      <c r="GC37">
        <f t="shared" si="122"/>
        <v>-21</v>
      </c>
      <c r="GD37">
        <f>+GD38+GD39</f>
        <v>220</v>
      </c>
      <c r="GE37">
        <f>+GE38+GE39</f>
        <v>439</v>
      </c>
      <c r="GF37">
        <v>-220</v>
      </c>
      <c r="GG37">
        <f>+GG38+GG39</f>
        <v>359</v>
      </c>
      <c r="GH37">
        <f>+GH38+GH39</f>
        <v>429</v>
      </c>
      <c r="GI37">
        <f t="shared" si="124"/>
        <v>-70</v>
      </c>
      <c r="GJ37">
        <f>+GJ38+GJ39</f>
        <v>279</v>
      </c>
      <c r="GK37">
        <f>+GK38+GK39</f>
        <v>436</v>
      </c>
      <c r="GL37">
        <f t="shared" si="125"/>
        <v>-157</v>
      </c>
      <c r="GM37">
        <f>+GM38+GM39</f>
        <v>317</v>
      </c>
      <c r="GN37">
        <f>+GN38+GN39</f>
        <v>339</v>
      </c>
      <c r="GO37">
        <f t="shared" si="126"/>
        <v>-22</v>
      </c>
      <c r="GP37">
        <f>+GP38+GP39</f>
        <v>224</v>
      </c>
      <c r="GQ37">
        <f>+GQ38+GQ39</f>
        <v>341</v>
      </c>
      <c r="GR37">
        <f t="shared" si="127"/>
        <v>-117</v>
      </c>
      <c r="GS37">
        <f>+GS38+GS39</f>
        <v>1670</v>
      </c>
      <c r="GT37">
        <f>+GT38+GT39</f>
        <v>588</v>
      </c>
      <c r="GU37">
        <f t="shared" si="128"/>
        <v>1082</v>
      </c>
      <c r="GV37">
        <f>+GV38+GV39</f>
        <v>569</v>
      </c>
      <c r="GW37">
        <f>+GW38+GW39</f>
        <v>303</v>
      </c>
      <c r="GX37">
        <f t="shared" si="129"/>
        <v>266</v>
      </c>
      <c r="GY37">
        <f>+GY38+GY39</f>
        <v>439</v>
      </c>
      <c r="GZ37">
        <f>+GZ38+GZ39</f>
        <v>258</v>
      </c>
      <c r="HA37">
        <f t="shared" si="130"/>
        <v>181</v>
      </c>
      <c r="HB37">
        <f>+HB38+HB39</f>
        <v>474</v>
      </c>
      <c r="HC37">
        <f>+HC38+HC39</f>
        <v>541</v>
      </c>
      <c r="HD37">
        <f t="shared" si="131"/>
        <v>-67</v>
      </c>
      <c r="HE37">
        <f>+HE38+HE39</f>
        <v>1095</v>
      </c>
      <c r="HF37">
        <f>+HF38+HF39</f>
        <v>554</v>
      </c>
      <c r="HG37">
        <f t="shared" si="132"/>
        <v>541</v>
      </c>
      <c r="HH37">
        <f>+HH38+HH39</f>
        <v>1087</v>
      </c>
      <c r="HI37">
        <f>+HI38+HI39</f>
        <v>529</v>
      </c>
      <c r="HJ37">
        <f t="shared" si="133"/>
        <v>558</v>
      </c>
      <c r="HK37">
        <f>+HK38+HK39</f>
        <v>1272</v>
      </c>
      <c r="HL37">
        <f>+HL38+HL39</f>
        <v>473</v>
      </c>
      <c r="HM37">
        <f t="shared" si="134"/>
        <v>799</v>
      </c>
      <c r="HN37">
        <f>+HN38+HN39</f>
        <v>828</v>
      </c>
      <c r="HO37">
        <f>+HO38+HO39</f>
        <v>472</v>
      </c>
      <c r="HP37">
        <f t="shared" si="135"/>
        <v>356</v>
      </c>
    </row>
    <row r="38" spans="1:224" ht="12.75">
      <c r="A38" t="s">
        <v>33</v>
      </c>
      <c r="C38">
        <v>532</v>
      </c>
      <c r="D38">
        <v>138</v>
      </c>
      <c r="E38">
        <f t="shared" si="74"/>
        <v>394</v>
      </c>
      <c r="F38">
        <v>404</v>
      </c>
      <c r="G38">
        <v>193</v>
      </c>
      <c r="H38">
        <f t="shared" si="75"/>
        <v>211</v>
      </c>
      <c r="I38">
        <v>377</v>
      </c>
      <c r="J38">
        <v>393</v>
      </c>
      <c r="K38">
        <f t="shared" si="76"/>
        <v>-16</v>
      </c>
      <c r="L38">
        <v>364</v>
      </c>
      <c r="M38">
        <v>381</v>
      </c>
      <c r="N38">
        <f t="shared" si="77"/>
        <v>-17</v>
      </c>
      <c r="O38">
        <v>455</v>
      </c>
      <c r="P38">
        <v>503</v>
      </c>
      <c r="Q38">
        <f t="shared" si="78"/>
        <v>-48</v>
      </c>
      <c r="R38">
        <v>355</v>
      </c>
      <c r="S38">
        <v>290</v>
      </c>
      <c r="T38">
        <f t="shared" si="79"/>
        <v>65</v>
      </c>
      <c r="U38">
        <v>0</v>
      </c>
      <c r="V38">
        <v>234</v>
      </c>
      <c r="W38">
        <f t="shared" si="80"/>
        <v>-234</v>
      </c>
      <c r="X38">
        <v>447</v>
      </c>
      <c r="Y38">
        <v>345</v>
      </c>
      <c r="Z38">
        <f t="shared" si="81"/>
        <v>102</v>
      </c>
      <c r="AA38" s="30">
        <v>443</v>
      </c>
      <c r="AB38" s="30">
        <v>503</v>
      </c>
      <c r="AC38" s="30">
        <f t="shared" si="82"/>
        <v>-60</v>
      </c>
      <c r="AD38" s="19">
        <v>91</v>
      </c>
      <c r="AE38" s="19">
        <v>223</v>
      </c>
      <c r="AF38" s="19">
        <f t="shared" si="83"/>
        <v>-132</v>
      </c>
      <c r="AG38">
        <v>0</v>
      </c>
      <c r="AH38">
        <v>164</v>
      </c>
      <c r="AI38">
        <f t="shared" si="84"/>
        <v>-164</v>
      </c>
      <c r="AJ38">
        <v>0</v>
      </c>
      <c r="AK38">
        <v>9</v>
      </c>
      <c r="AL38">
        <f t="shared" si="85"/>
        <v>-9</v>
      </c>
      <c r="AM38">
        <v>0</v>
      </c>
      <c r="AN38">
        <v>97</v>
      </c>
      <c r="AO38">
        <f t="shared" si="86"/>
        <v>-97</v>
      </c>
      <c r="AP38">
        <v>0</v>
      </c>
      <c r="AQ38">
        <v>52</v>
      </c>
      <c r="AR38">
        <f t="shared" si="87"/>
        <v>-52</v>
      </c>
      <c r="AS38">
        <v>0</v>
      </c>
      <c r="AT38">
        <v>100</v>
      </c>
      <c r="AU38">
        <f t="shared" si="140"/>
        <v>-100</v>
      </c>
      <c r="AV38">
        <v>0</v>
      </c>
      <c r="AW38">
        <v>49</v>
      </c>
      <c r="AX38">
        <f aca="true" t="shared" si="143" ref="AX38:AX54">+AV38-AW38</f>
        <v>-49</v>
      </c>
      <c r="AY38">
        <v>0</v>
      </c>
      <c r="AZ38">
        <v>48</v>
      </c>
      <c r="BA38">
        <f aca="true" t="shared" si="144" ref="BA38:BA44">+AY38-AZ38</f>
        <v>-48</v>
      </c>
      <c r="BB38">
        <v>0</v>
      </c>
      <c r="BC38">
        <v>35</v>
      </c>
      <c r="BD38">
        <f>+BB38-BC38</f>
        <v>-35</v>
      </c>
      <c r="BE38">
        <v>0</v>
      </c>
      <c r="BF38">
        <v>0</v>
      </c>
      <c r="BG38">
        <f aca="true" t="shared" si="145" ref="BG38:BG54">+BE38-BF38</f>
        <v>0</v>
      </c>
      <c r="BH38" s="8">
        <v>0</v>
      </c>
      <c r="BI38" s="8">
        <v>0</v>
      </c>
      <c r="BJ38">
        <f aca="true" t="shared" si="146" ref="BJ38:BJ54">+BH38-BI38</f>
        <v>0</v>
      </c>
      <c r="BK38" s="8">
        <v>3</v>
      </c>
      <c r="BL38" s="8">
        <v>0</v>
      </c>
      <c r="BM38">
        <f t="shared" si="141"/>
        <v>3</v>
      </c>
      <c r="BN38" s="8">
        <v>0</v>
      </c>
      <c r="BO38" s="8">
        <v>0</v>
      </c>
      <c r="BP38">
        <f t="shared" si="142"/>
        <v>0</v>
      </c>
      <c r="BQ38">
        <v>0</v>
      </c>
      <c r="BR38">
        <v>0</v>
      </c>
      <c r="BS38">
        <f t="shared" si="22"/>
        <v>0</v>
      </c>
      <c r="BT38">
        <v>9</v>
      </c>
      <c r="BU38">
        <v>0</v>
      </c>
      <c r="BV38">
        <f t="shared" si="137"/>
        <v>9</v>
      </c>
      <c r="BW38">
        <v>0</v>
      </c>
      <c r="BX38">
        <v>0</v>
      </c>
      <c r="BY38">
        <f t="shared" si="138"/>
        <v>0</v>
      </c>
      <c r="BZ38">
        <v>0</v>
      </c>
      <c r="CA38">
        <v>0</v>
      </c>
      <c r="CB38">
        <f t="shared" si="139"/>
        <v>0</v>
      </c>
      <c r="CC38">
        <v>0</v>
      </c>
      <c r="CD38">
        <v>0</v>
      </c>
      <c r="CE38">
        <f t="shared" si="88"/>
        <v>0</v>
      </c>
      <c r="CF38">
        <v>2</v>
      </c>
      <c r="CG38">
        <v>0</v>
      </c>
      <c r="CH38">
        <f t="shared" si="89"/>
        <v>2</v>
      </c>
      <c r="CI38">
        <v>0</v>
      </c>
      <c r="CJ38">
        <v>0</v>
      </c>
      <c r="CK38">
        <f t="shared" si="90"/>
        <v>0</v>
      </c>
      <c r="CL38">
        <v>1</v>
      </c>
      <c r="CM38">
        <v>0</v>
      </c>
      <c r="CN38">
        <f t="shared" si="91"/>
        <v>1</v>
      </c>
      <c r="CO38">
        <v>1</v>
      </c>
      <c r="CP38">
        <v>1</v>
      </c>
      <c r="CQ38">
        <f t="shared" si="92"/>
        <v>0</v>
      </c>
      <c r="CR38">
        <v>4</v>
      </c>
      <c r="CS38">
        <v>1</v>
      </c>
      <c r="CT38">
        <f t="shared" si="93"/>
        <v>3</v>
      </c>
      <c r="CU38">
        <v>1</v>
      </c>
      <c r="CV38">
        <v>0</v>
      </c>
      <c r="CW38">
        <f t="shared" si="94"/>
        <v>1</v>
      </c>
      <c r="CX38">
        <v>1</v>
      </c>
      <c r="CY38">
        <v>0</v>
      </c>
      <c r="CZ38">
        <f t="shared" si="95"/>
        <v>1</v>
      </c>
      <c r="DA38">
        <v>0</v>
      </c>
      <c r="DB38">
        <v>0</v>
      </c>
      <c r="DC38">
        <f t="shared" si="96"/>
        <v>0</v>
      </c>
      <c r="DD38">
        <v>14</v>
      </c>
      <c r="DE38">
        <v>0</v>
      </c>
      <c r="DF38">
        <f t="shared" si="97"/>
        <v>14</v>
      </c>
      <c r="DG38">
        <v>0</v>
      </c>
      <c r="DH38">
        <v>0</v>
      </c>
      <c r="DI38">
        <f t="shared" si="98"/>
        <v>0</v>
      </c>
      <c r="DJ38">
        <v>6</v>
      </c>
      <c r="DK38">
        <v>0</v>
      </c>
      <c r="DL38">
        <f t="shared" si="99"/>
        <v>6</v>
      </c>
      <c r="DM38">
        <v>0</v>
      </c>
      <c r="DN38">
        <v>0</v>
      </c>
      <c r="DO38">
        <f t="shared" si="100"/>
        <v>0</v>
      </c>
      <c r="DP38">
        <v>5</v>
      </c>
      <c r="DQ38">
        <v>0</v>
      </c>
      <c r="DR38">
        <f t="shared" si="101"/>
        <v>5</v>
      </c>
      <c r="DS38">
        <v>0</v>
      </c>
      <c r="DT38">
        <v>0</v>
      </c>
      <c r="DU38">
        <f t="shared" si="102"/>
        <v>0</v>
      </c>
      <c r="DV38">
        <v>0</v>
      </c>
      <c r="DW38">
        <v>0</v>
      </c>
      <c r="DX38">
        <f t="shared" si="103"/>
        <v>0</v>
      </c>
      <c r="DY38">
        <v>0</v>
      </c>
      <c r="DZ38">
        <v>0</v>
      </c>
      <c r="EA38">
        <f t="shared" si="104"/>
        <v>0</v>
      </c>
      <c r="EB38">
        <v>1</v>
      </c>
      <c r="EC38">
        <v>0</v>
      </c>
      <c r="ED38">
        <f t="shared" si="105"/>
        <v>1</v>
      </c>
      <c r="EE38">
        <v>7</v>
      </c>
      <c r="EF38">
        <v>0</v>
      </c>
      <c r="EG38">
        <f t="shared" si="106"/>
        <v>7</v>
      </c>
      <c r="EH38">
        <v>3</v>
      </c>
      <c r="EI38">
        <v>0</v>
      </c>
      <c r="EJ38">
        <f t="shared" si="107"/>
        <v>3</v>
      </c>
      <c r="EK38">
        <v>3</v>
      </c>
      <c r="EL38">
        <v>0</v>
      </c>
      <c r="EM38">
        <f t="shared" si="108"/>
        <v>3</v>
      </c>
      <c r="EN38">
        <v>5</v>
      </c>
      <c r="EO38">
        <v>0</v>
      </c>
      <c r="EP38">
        <f t="shared" si="109"/>
        <v>5</v>
      </c>
      <c r="EQ38">
        <v>0</v>
      </c>
      <c r="ER38">
        <v>0</v>
      </c>
      <c r="ES38">
        <f t="shared" si="110"/>
        <v>0</v>
      </c>
      <c r="ET38">
        <v>0</v>
      </c>
      <c r="EU38">
        <v>0</v>
      </c>
      <c r="EV38">
        <f t="shared" si="111"/>
        <v>0</v>
      </c>
      <c r="EW38">
        <v>6</v>
      </c>
      <c r="EX38">
        <v>0</v>
      </c>
      <c r="EY38">
        <f t="shared" si="112"/>
        <v>6</v>
      </c>
      <c r="EZ38">
        <v>1</v>
      </c>
      <c r="FA38">
        <v>0</v>
      </c>
      <c r="FB38">
        <f t="shared" si="113"/>
        <v>1</v>
      </c>
      <c r="FC38">
        <v>1</v>
      </c>
      <c r="FD38">
        <v>0</v>
      </c>
      <c r="FE38">
        <f t="shared" si="114"/>
        <v>1</v>
      </c>
      <c r="FF38">
        <v>2</v>
      </c>
      <c r="FG38">
        <v>0</v>
      </c>
      <c r="FH38">
        <f t="shared" si="115"/>
        <v>2</v>
      </c>
      <c r="FI38">
        <v>4</v>
      </c>
      <c r="FJ38">
        <v>0</v>
      </c>
      <c r="FK38">
        <f t="shared" si="116"/>
        <v>4</v>
      </c>
      <c r="FL38">
        <v>3</v>
      </c>
      <c r="FM38">
        <v>0</v>
      </c>
      <c r="FN38">
        <f t="shared" si="117"/>
        <v>3</v>
      </c>
      <c r="FO38">
        <v>5</v>
      </c>
      <c r="FP38">
        <v>0</v>
      </c>
      <c r="FQ38">
        <f t="shared" si="118"/>
        <v>5</v>
      </c>
      <c r="FR38">
        <v>85</v>
      </c>
      <c r="FS38">
        <v>3</v>
      </c>
      <c r="FT38">
        <f t="shared" si="119"/>
        <v>82</v>
      </c>
      <c r="FU38">
        <v>92</v>
      </c>
      <c r="FV38">
        <v>3</v>
      </c>
      <c r="FW38">
        <f t="shared" si="120"/>
        <v>89</v>
      </c>
      <c r="FX38">
        <v>2</v>
      </c>
      <c r="FY38">
        <v>8</v>
      </c>
      <c r="FZ38">
        <f t="shared" si="121"/>
        <v>-6</v>
      </c>
      <c r="GA38">
        <v>3</v>
      </c>
      <c r="GB38">
        <v>7</v>
      </c>
      <c r="GC38">
        <v>-3</v>
      </c>
      <c r="GD38">
        <v>5</v>
      </c>
      <c r="GE38">
        <v>6</v>
      </c>
      <c r="GF38">
        <v>-2</v>
      </c>
      <c r="GG38">
        <v>2</v>
      </c>
      <c r="GH38">
        <v>12</v>
      </c>
      <c r="GI38">
        <f t="shared" si="124"/>
        <v>-10</v>
      </c>
      <c r="GJ38">
        <v>3</v>
      </c>
      <c r="GK38">
        <v>0</v>
      </c>
      <c r="GL38">
        <f t="shared" si="125"/>
        <v>3</v>
      </c>
      <c r="GM38">
        <v>4</v>
      </c>
      <c r="GN38">
        <v>7</v>
      </c>
      <c r="GO38">
        <f t="shared" si="126"/>
        <v>-3</v>
      </c>
      <c r="GP38">
        <v>3</v>
      </c>
      <c r="GQ38">
        <v>1</v>
      </c>
      <c r="GR38">
        <f t="shared" si="127"/>
        <v>2</v>
      </c>
      <c r="GS38">
        <v>4</v>
      </c>
      <c r="GT38">
        <v>3</v>
      </c>
      <c r="GU38">
        <f t="shared" si="128"/>
        <v>1</v>
      </c>
      <c r="GV38">
        <v>5</v>
      </c>
      <c r="GW38">
        <v>4</v>
      </c>
      <c r="GX38">
        <f t="shared" si="129"/>
        <v>1</v>
      </c>
      <c r="GY38">
        <v>3</v>
      </c>
      <c r="GZ38">
        <v>1</v>
      </c>
      <c r="HA38">
        <f t="shared" si="130"/>
        <v>2</v>
      </c>
      <c r="HB38">
        <v>7</v>
      </c>
      <c r="HC38">
        <v>5</v>
      </c>
      <c r="HD38">
        <f t="shared" si="131"/>
        <v>2</v>
      </c>
      <c r="HE38">
        <v>9</v>
      </c>
      <c r="HF38">
        <v>7</v>
      </c>
      <c r="HG38">
        <f t="shared" si="132"/>
        <v>2</v>
      </c>
      <c r="HH38">
        <v>13</v>
      </c>
      <c r="HI38">
        <v>6</v>
      </c>
      <c r="HJ38">
        <f t="shared" si="133"/>
        <v>7</v>
      </c>
      <c r="HK38">
        <v>4</v>
      </c>
      <c r="HL38">
        <v>10</v>
      </c>
      <c r="HM38">
        <f t="shared" si="134"/>
        <v>-6</v>
      </c>
      <c r="HN38">
        <v>4</v>
      </c>
      <c r="HO38">
        <v>2</v>
      </c>
      <c r="HP38">
        <f t="shared" si="135"/>
        <v>2</v>
      </c>
    </row>
    <row r="39" spans="1:224" ht="12.75">
      <c r="A39" t="s">
        <v>34</v>
      </c>
      <c r="C39">
        <v>3295</v>
      </c>
      <c r="D39">
        <v>1829</v>
      </c>
      <c r="E39">
        <f t="shared" si="74"/>
        <v>1466</v>
      </c>
      <c r="F39">
        <v>2362</v>
      </c>
      <c r="G39">
        <v>1092</v>
      </c>
      <c r="H39">
        <f t="shared" si="75"/>
        <v>1270</v>
      </c>
      <c r="I39">
        <v>6574</v>
      </c>
      <c r="J39">
        <v>1731</v>
      </c>
      <c r="K39">
        <f t="shared" si="76"/>
        <v>4843</v>
      </c>
      <c r="L39">
        <v>8047</v>
      </c>
      <c r="M39">
        <v>1818</v>
      </c>
      <c r="N39">
        <f t="shared" si="77"/>
        <v>6229</v>
      </c>
      <c r="O39">
        <v>5761</v>
      </c>
      <c r="P39">
        <v>1577</v>
      </c>
      <c r="Q39">
        <f t="shared" si="78"/>
        <v>4184</v>
      </c>
      <c r="R39">
        <v>7918</v>
      </c>
      <c r="S39">
        <v>993</v>
      </c>
      <c r="T39">
        <f t="shared" si="79"/>
        <v>6925</v>
      </c>
      <c r="U39">
        <v>8362</v>
      </c>
      <c r="V39">
        <v>1455</v>
      </c>
      <c r="W39">
        <f t="shared" si="80"/>
        <v>6907</v>
      </c>
      <c r="X39">
        <v>5012</v>
      </c>
      <c r="Y39">
        <v>1037</v>
      </c>
      <c r="Z39">
        <f t="shared" si="81"/>
        <v>3975</v>
      </c>
      <c r="AA39" s="30">
        <v>5847</v>
      </c>
      <c r="AB39" s="30">
        <v>1577</v>
      </c>
      <c r="AC39" s="30">
        <f t="shared" si="82"/>
        <v>4270</v>
      </c>
      <c r="AD39" s="19">
        <v>4966</v>
      </c>
      <c r="AE39" s="19">
        <v>875</v>
      </c>
      <c r="AF39" s="19">
        <f t="shared" si="83"/>
        <v>4091</v>
      </c>
      <c r="AG39">
        <v>4539</v>
      </c>
      <c r="AH39">
        <v>1352</v>
      </c>
      <c r="AI39">
        <f t="shared" si="84"/>
        <v>3187</v>
      </c>
      <c r="AJ39">
        <v>2710</v>
      </c>
      <c r="AK39">
        <v>6837</v>
      </c>
      <c r="AL39">
        <f t="shared" si="85"/>
        <v>-4127</v>
      </c>
      <c r="AM39">
        <v>4491</v>
      </c>
      <c r="AN39">
        <v>2585</v>
      </c>
      <c r="AO39">
        <f t="shared" si="86"/>
        <v>1906</v>
      </c>
      <c r="AP39">
        <v>1944</v>
      </c>
      <c r="AQ39">
        <v>801</v>
      </c>
      <c r="AR39">
        <f t="shared" si="87"/>
        <v>1143</v>
      </c>
      <c r="AS39">
        <v>3017</v>
      </c>
      <c r="AT39">
        <v>663</v>
      </c>
      <c r="AU39">
        <f t="shared" si="140"/>
        <v>2354</v>
      </c>
      <c r="AV39">
        <v>2319</v>
      </c>
      <c r="AW39">
        <v>608</v>
      </c>
      <c r="AX39">
        <f t="shared" si="143"/>
        <v>1711</v>
      </c>
      <c r="AY39">
        <v>1883</v>
      </c>
      <c r="AZ39">
        <v>1435</v>
      </c>
      <c r="BA39">
        <f t="shared" si="144"/>
        <v>448</v>
      </c>
      <c r="BB39">
        <v>1865</v>
      </c>
      <c r="BC39">
        <v>952</v>
      </c>
      <c r="BD39">
        <f>+BB39-BC39</f>
        <v>913</v>
      </c>
      <c r="BE39">
        <v>1552</v>
      </c>
      <c r="BF39">
        <v>1176</v>
      </c>
      <c r="BG39">
        <f t="shared" si="145"/>
        <v>376</v>
      </c>
      <c r="BH39">
        <v>1362</v>
      </c>
      <c r="BI39">
        <v>4957</v>
      </c>
      <c r="BJ39">
        <f t="shared" si="146"/>
        <v>-3595</v>
      </c>
      <c r="BK39" s="5">
        <v>1224</v>
      </c>
      <c r="BL39" s="5">
        <v>1339</v>
      </c>
      <c r="BM39">
        <f t="shared" si="141"/>
        <v>-115</v>
      </c>
      <c r="BN39" s="5">
        <v>1087</v>
      </c>
      <c r="BO39" s="5">
        <v>681</v>
      </c>
      <c r="BP39">
        <f t="shared" si="142"/>
        <v>406</v>
      </c>
      <c r="BQ39">
        <v>1001</v>
      </c>
      <c r="BR39">
        <v>1325</v>
      </c>
      <c r="BS39">
        <f t="shared" si="22"/>
        <v>-324</v>
      </c>
      <c r="BT39">
        <v>670</v>
      </c>
      <c r="BU39">
        <v>981</v>
      </c>
      <c r="BV39">
        <f t="shared" si="137"/>
        <v>-311</v>
      </c>
      <c r="BW39">
        <v>895</v>
      </c>
      <c r="BX39">
        <v>1867</v>
      </c>
      <c r="BY39">
        <f t="shared" si="138"/>
        <v>-972</v>
      </c>
      <c r="BZ39">
        <v>258</v>
      </c>
      <c r="CA39">
        <v>1004</v>
      </c>
      <c r="CB39">
        <f t="shared" si="139"/>
        <v>-746</v>
      </c>
      <c r="CC39">
        <v>682</v>
      </c>
      <c r="CD39">
        <v>1080</v>
      </c>
      <c r="CE39">
        <f t="shared" si="88"/>
        <v>-398</v>
      </c>
      <c r="CF39">
        <v>979</v>
      </c>
      <c r="CG39">
        <v>1062</v>
      </c>
      <c r="CH39">
        <f t="shared" si="89"/>
        <v>-83</v>
      </c>
      <c r="CI39">
        <v>644</v>
      </c>
      <c r="CJ39">
        <v>1016</v>
      </c>
      <c r="CK39">
        <f t="shared" si="90"/>
        <v>-372</v>
      </c>
      <c r="CL39">
        <v>388</v>
      </c>
      <c r="CM39">
        <v>1114</v>
      </c>
      <c r="CN39">
        <f t="shared" si="91"/>
        <v>-726</v>
      </c>
      <c r="CO39">
        <v>699</v>
      </c>
      <c r="CP39">
        <v>1328</v>
      </c>
      <c r="CQ39">
        <f t="shared" si="92"/>
        <v>-629</v>
      </c>
      <c r="CR39">
        <v>6221</v>
      </c>
      <c r="CS39">
        <v>1124</v>
      </c>
      <c r="CT39">
        <f t="shared" si="93"/>
        <v>5097</v>
      </c>
      <c r="CU39">
        <v>1335</v>
      </c>
      <c r="CV39">
        <v>1624</v>
      </c>
      <c r="CW39">
        <f t="shared" si="94"/>
        <v>-289</v>
      </c>
      <c r="CX39">
        <v>790</v>
      </c>
      <c r="CY39">
        <v>1237</v>
      </c>
      <c r="CZ39">
        <f t="shared" si="95"/>
        <v>-447</v>
      </c>
      <c r="DA39">
        <v>1213</v>
      </c>
      <c r="DB39">
        <v>832</v>
      </c>
      <c r="DC39">
        <f t="shared" si="96"/>
        <v>381</v>
      </c>
      <c r="DD39">
        <v>587</v>
      </c>
      <c r="DE39">
        <v>735</v>
      </c>
      <c r="DF39">
        <f t="shared" si="97"/>
        <v>-148</v>
      </c>
      <c r="DG39">
        <v>766</v>
      </c>
      <c r="DH39">
        <v>747</v>
      </c>
      <c r="DI39">
        <f t="shared" si="98"/>
        <v>19</v>
      </c>
      <c r="DJ39">
        <v>621</v>
      </c>
      <c r="DK39">
        <v>560</v>
      </c>
      <c r="DL39">
        <f t="shared" si="99"/>
        <v>61</v>
      </c>
      <c r="DM39">
        <v>949</v>
      </c>
      <c r="DN39">
        <v>772</v>
      </c>
      <c r="DO39">
        <f t="shared" si="100"/>
        <v>177</v>
      </c>
      <c r="DP39">
        <v>450</v>
      </c>
      <c r="DQ39">
        <v>593</v>
      </c>
      <c r="DR39">
        <f t="shared" si="101"/>
        <v>-143</v>
      </c>
      <c r="DS39">
        <v>5073</v>
      </c>
      <c r="DT39">
        <v>877</v>
      </c>
      <c r="DU39">
        <f t="shared" si="102"/>
        <v>4196</v>
      </c>
      <c r="DV39">
        <v>754</v>
      </c>
      <c r="DW39">
        <v>622</v>
      </c>
      <c r="DX39">
        <f t="shared" si="103"/>
        <v>132</v>
      </c>
      <c r="DY39">
        <v>1350</v>
      </c>
      <c r="DZ39">
        <v>1062</v>
      </c>
      <c r="EA39">
        <f t="shared" si="104"/>
        <v>288</v>
      </c>
      <c r="EB39">
        <v>1677</v>
      </c>
      <c r="EC39">
        <v>1098</v>
      </c>
      <c r="ED39">
        <f t="shared" si="105"/>
        <v>579</v>
      </c>
      <c r="EE39">
        <v>2521</v>
      </c>
      <c r="EF39">
        <v>851</v>
      </c>
      <c r="EG39">
        <f t="shared" si="106"/>
        <v>1670</v>
      </c>
      <c r="EH39">
        <v>1823</v>
      </c>
      <c r="EI39">
        <v>361</v>
      </c>
      <c r="EJ39">
        <f t="shared" si="107"/>
        <v>1462</v>
      </c>
      <c r="EK39">
        <v>2060</v>
      </c>
      <c r="EL39">
        <v>2824</v>
      </c>
      <c r="EM39">
        <f t="shared" si="108"/>
        <v>-764</v>
      </c>
      <c r="EN39">
        <v>1692</v>
      </c>
      <c r="EO39">
        <v>682</v>
      </c>
      <c r="EP39">
        <f t="shared" si="109"/>
        <v>1010</v>
      </c>
      <c r="EQ39">
        <v>1743</v>
      </c>
      <c r="ER39">
        <v>704</v>
      </c>
      <c r="ES39">
        <f t="shared" si="110"/>
        <v>1039</v>
      </c>
      <c r="ET39">
        <v>2076</v>
      </c>
      <c r="EU39">
        <v>513</v>
      </c>
      <c r="EV39">
        <f t="shared" si="111"/>
        <v>1563</v>
      </c>
      <c r="EW39">
        <v>1547</v>
      </c>
      <c r="EX39">
        <v>461</v>
      </c>
      <c r="EY39">
        <f t="shared" si="112"/>
        <v>1086</v>
      </c>
      <c r="EZ39">
        <v>1021</v>
      </c>
      <c r="FA39">
        <v>852</v>
      </c>
      <c r="FB39">
        <f t="shared" si="113"/>
        <v>169</v>
      </c>
      <c r="FC39">
        <v>1516</v>
      </c>
      <c r="FD39">
        <v>1006</v>
      </c>
      <c r="FE39">
        <f t="shared" si="114"/>
        <v>510</v>
      </c>
      <c r="FF39">
        <v>167</v>
      </c>
      <c r="FG39">
        <v>658</v>
      </c>
      <c r="FH39">
        <f t="shared" si="115"/>
        <v>-491</v>
      </c>
      <c r="FI39">
        <v>1305</v>
      </c>
      <c r="FJ39">
        <v>779</v>
      </c>
      <c r="FK39">
        <f t="shared" si="116"/>
        <v>526</v>
      </c>
      <c r="FL39">
        <v>1011</v>
      </c>
      <c r="FM39">
        <v>849</v>
      </c>
      <c r="FN39">
        <f t="shared" si="117"/>
        <v>162</v>
      </c>
      <c r="FO39">
        <v>1071</v>
      </c>
      <c r="FP39">
        <v>833</v>
      </c>
      <c r="FQ39">
        <f t="shared" si="118"/>
        <v>238</v>
      </c>
      <c r="FR39">
        <v>765</v>
      </c>
      <c r="FS39">
        <v>661</v>
      </c>
      <c r="FT39">
        <f t="shared" si="119"/>
        <v>104</v>
      </c>
      <c r="FU39">
        <v>1187</v>
      </c>
      <c r="FV39">
        <v>602</v>
      </c>
      <c r="FW39">
        <f t="shared" si="120"/>
        <v>585</v>
      </c>
      <c r="FX39">
        <v>1008</v>
      </c>
      <c r="FY39">
        <v>750</v>
      </c>
      <c r="FZ39">
        <f t="shared" si="121"/>
        <v>258</v>
      </c>
      <c r="GA39">
        <v>503</v>
      </c>
      <c r="GB39">
        <v>520</v>
      </c>
      <c r="GC39">
        <f t="shared" si="122"/>
        <v>-17</v>
      </c>
      <c r="GD39">
        <v>215</v>
      </c>
      <c r="GE39">
        <v>433</v>
      </c>
      <c r="GF39">
        <f t="shared" si="123"/>
        <v>-218</v>
      </c>
      <c r="GG39">
        <v>357</v>
      </c>
      <c r="GH39">
        <v>417</v>
      </c>
      <c r="GI39">
        <f t="shared" si="124"/>
        <v>-60</v>
      </c>
      <c r="GJ39">
        <v>276</v>
      </c>
      <c r="GK39">
        <v>436</v>
      </c>
      <c r="GL39">
        <f t="shared" si="125"/>
        <v>-160</v>
      </c>
      <c r="GM39">
        <v>313</v>
      </c>
      <c r="GN39">
        <v>332</v>
      </c>
      <c r="GO39">
        <f t="shared" si="126"/>
        <v>-19</v>
      </c>
      <c r="GP39">
        <v>221</v>
      </c>
      <c r="GQ39">
        <v>340</v>
      </c>
      <c r="GR39">
        <f t="shared" si="127"/>
        <v>-119</v>
      </c>
      <c r="GS39">
        <v>1666</v>
      </c>
      <c r="GT39">
        <v>585</v>
      </c>
      <c r="GU39">
        <f t="shared" si="128"/>
        <v>1081</v>
      </c>
      <c r="GV39">
        <v>564</v>
      </c>
      <c r="GW39">
        <v>299</v>
      </c>
      <c r="GX39">
        <f t="shared" si="129"/>
        <v>265</v>
      </c>
      <c r="GY39">
        <v>436</v>
      </c>
      <c r="GZ39">
        <v>257</v>
      </c>
      <c r="HA39">
        <f t="shared" si="130"/>
        <v>179</v>
      </c>
      <c r="HB39">
        <v>467</v>
      </c>
      <c r="HC39">
        <v>536</v>
      </c>
      <c r="HD39">
        <f t="shared" si="131"/>
        <v>-69</v>
      </c>
      <c r="HE39">
        <v>1086</v>
      </c>
      <c r="HF39">
        <v>547</v>
      </c>
      <c r="HG39">
        <f t="shared" si="132"/>
        <v>539</v>
      </c>
      <c r="HH39">
        <v>1074</v>
      </c>
      <c r="HI39">
        <v>523</v>
      </c>
      <c r="HJ39">
        <f t="shared" si="133"/>
        <v>551</v>
      </c>
      <c r="HK39">
        <v>1268</v>
      </c>
      <c r="HL39">
        <v>463</v>
      </c>
      <c r="HM39">
        <f t="shared" si="134"/>
        <v>805</v>
      </c>
      <c r="HN39">
        <v>824</v>
      </c>
      <c r="HO39">
        <v>470</v>
      </c>
      <c r="HP39">
        <f t="shared" si="135"/>
        <v>354</v>
      </c>
    </row>
    <row r="40" spans="1:224" ht="12.75">
      <c r="A40" t="s">
        <v>35</v>
      </c>
      <c r="C40">
        <v>11609</v>
      </c>
      <c r="D40">
        <v>10833</v>
      </c>
      <c r="E40">
        <f t="shared" si="74"/>
        <v>776</v>
      </c>
      <c r="F40">
        <v>10176</v>
      </c>
      <c r="G40">
        <v>7779</v>
      </c>
      <c r="H40">
        <f t="shared" si="75"/>
        <v>2397</v>
      </c>
      <c r="I40">
        <v>16569</v>
      </c>
      <c r="J40">
        <v>10267</v>
      </c>
      <c r="K40">
        <f t="shared" si="76"/>
        <v>6302</v>
      </c>
      <c r="L40">
        <v>12546</v>
      </c>
      <c r="M40">
        <v>7855</v>
      </c>
      <c r="N40">
        <f t="shared" si="77"/>
        <v>4691</v>
      </c>
      <c r="O40">
        <v>12728</v>
      </c>
      <c r="P40">
        <v>7842</v>
      </c>
      <c r="Q40">
        <f t="shared" si="78"/>
        <v>4886</v>
      </c>
      <c r="R40">
        <v>7568</v>
      </c>
      <c r="S40">
        <v>5764</v>
      </c>
      <c r="T40">
        <f t="shared" si="79"/>
        <v>1804</v>
      </c>
      <c r="U40">
        <v>7642</v>
      </c>
      <c r="V40">
        <v>6022</v>
      </c>
      <c r="W40">
        <f t="shared" si="80"/>
        <v>1620</v>
      </c>
      <c r="X40">
        <v>8200</v>
      </c>
      <c r="Y40">
        <v>6387</v>
      </c>
      <c r="Z40">
        <f t="shared" si="81"/>
        <v>1813</v>
      </c>
      <c r="AA40" s="30">
        <v>12469</v>
      </c>
      <c r="AB40" s="30">
        <v>7842</v>
      </c>
      <c r="AC40" s="30">
        <f t="shared" si="82"/>
        <v>4627</v>
      </c>
      <c r="AD40" s="19">
        <v>5106</v>
      </c>
      <c r="AE40" s="19">
        <v>4689</v>
      </c>
      <c r="AF40" s="19">
        <f t="shared" si="83"/>
        <v>417</v>
      </c>
      <c r="AG40">
        <v>4932</v>
      </c>
      <c r="AH40">
        <v>4955</v>
      </c>
      <c r="AI40">
        <f t="shared" si="84"/>
        <v>-23</v>
      </c>
      <c r="AJ40">
        <v>4870</v>
      </c>
      <c r="AK40">
        <v>4111</v>
      </c>
      <c r="AL40">
        <f t="shared" si="85"/>
        <v>759</v>
      </c>
      <c r="AM40">
        <v>5023</v>
      </c>
      <c r="AN40">
        <v>3900</v>
      </c>
      <c r="AO40">
        <f t="shared" si="86"/>
        <v>1123</v>
      </c>
      <c r="AP40">
        <v>4530</v>
      </c>
      <c r="AQ40">
        <v>4681</v>
      </c>
      <c r="AR40">
        <f t="shared" si="87"/>
        <v>-151</v>
      </c>
      <c r="AS40">
        <v>4653</v>
      </c>
      <c r="AT40">
        <v>3824</v>
      </c>
      <c r="AU40">
        <f t="shared" si="140"/>
        <v>829</v>
      </c>
      <c r="AV40">
        <v>5049</v>
      </c>
      <c r="AW40">
        <v>4049</v>
      </c>
      <c r="AX40">
        <f t="shared" si="143"/>
        <v>1000</v>
      </c>
      <c r="AY40">
        <v>3525</v>
      </c>
      <c r="AZ40">
        <v>3337</v>
      </c>
      <c r="BA40">
        <f t="shared" si="144"/>
        <v>188</v>
      </c>
      <c r="BB40">
        <v>4167</v>
      </c>
      <c r="BC40">
        <v>2392</v>
      </c>
      <c r="BD40">
        <f>+BB40-BC40</f>
        <v>1775</v>
      </c>
      <c r="BE40">
        <v>2585</v>
      </c>
      <c r="BF40">
        <v>3532</v>
      </c>
      <c r="BG40">
        <f t="shared" si="145"/>
        <v>-947</v>
      </c>
      <c r="BH40">
        <v>2599</v>
      </c>
      <c r="BI40">
        <v>2278</v>
      </c>
      <c r="BJ40">
        <f t="shared" si="146"/>
        <v>321</v>
      </c>
      <c r="BK40" s="5">
        <v>2816</v>
      </c>
      <c r="BL40" s="5">
        <v>1682</v>
      </c>
      <c r="BM40">
        <f t="shared" si="141"/>
        <v>1134</v>
      </c>
      <c r="BN40" s="5">
        <v>3089</v>
      </c>
      <c r="BO40" s="5">
        <v>2178</v>
      </c>
      <c r="BP40">
        <f t="shared" si="142"/>
        <v>911</v>
      </c>
      <c r="BQ40">
        <v>2526</v>
      </c>
      <c r="BR40">
        <v>1929</v>
      </c>
      <c r="BS40">
        <f t="shared" si="22"/>
        <v>597</v>
      </c>
      <c r="BT40">
        <v>1706</v>
      </c>
      <c r="BU40">
        <v>1667</v>
      </c>
      <c r="BV40">
        <f t="shared" si="137"/>
        <v>39</v>
      </c>
      <c r="BW40">
        <v>1625</v>
      </c>
      <c r="BX40">
        <v>1460</v>
      </c>
      <c r="BY40">
        <f t="shared" si="138"/>
        <v>165</v>
      </c>
      <c r="BZ40">
        <v>2332</v>
      </c>
      <c r="CA40">
        <v>2154</v>
      </c>
      <c r="CB40">
        <f t="shared" si="139"/>
        <v>178</v>
      </c>
      <c r="CC40">
        <v>995</v>
      </c>
      <c r="CD40">
        <v>1050</v>
      </c>
      <c r="CE40">
        <f t="shared" si="88"/>
        <v>-55</v>
      </c>
      <c r="CF40">
        <v>1721</v>
      </c>
      <c r="CG40">
        <v>2112</v>
      </c>
      <c r="CH40">
        <f t="shared" si="89"/>
        <v>-391</v>
      </c>
      <c r="CI40">
        <v>1326</v>
      </c>
      <c r="CJ40">
        <v>1432</v>
      </c>
      <c r="CK40">
        <f t="shared" si="90"/>
        <v>-106</v>
      </c>
      <c r="CL40">
        <v>1422</v>
      </c>
      <c r="CM40">
        <v>1761</v>
      </c>
      <c r="CN40">
        <f t="shared" si="91"/>
        <v>-339</v>
      </c>
      <c r="CO40">
        <v>2146</v>
      </c>
      <c r="CP40">
        <v>2529</v>
      </c>
      <c r="CQ40">
        <f t="shared" si="92"/>
        <v>-383</v>
      </c>
      <c r="CR40">
        <v>2775</v>
      </c>
      <c r="CS40">
        <v>3249</v>
      </c>
      <c r="CT40">
        <f t="shared" si="93"/>
        <v>-474</v>
      </c>
      <c r="CU40">
        <v>3589</v>
      </c>
      <c r="CV40">
        <v>3034</v>
      </c>
      <c r="CW40">
        <f t="shared" si="94"/>
        <v>555</v>
      </c>
      <c r="CX40">
        <v>2293</v>
      </c>
      <c r="CY40">
        <v>1886</v>
      </c>
      <c r="CZ40">
        <f t="shared" si="95"/>
        <v>407</v>
      </c>
      <c r="DA40">
        <v>2227</v>
      </c>
      <c r="DB40">
        <v>2099</v>
      </c>
      <c r="DC40">
        <f t="shared" si="96"/>
        <v>128</v>
      </c>
      <c r="DD40">
        <v>1383</v>
      </c>
      <c r="DE40">
        <v>1366</v>
      </c>
      <c r="DF40">
        <f t="shared" si="97"/>
        <v>17</v>
      </c>
      <c r="DG40">
        <v>1608</v>
      </c>
      <c r="DH40">
        <v>1540</v>
      </c>
      <c r="DI40">
        <f t="shared" si="98"/>
        <v>68</v>
      </c>
      <c r="DJ40">
        <v>1561</v>
      </c>
      <c r="DK40">
        <v>1397</v>
      </c>
      <c r="DL40">
        <f t="shared" si="99"/>
        <v>164</v>
      </c>
      <c r="DM40">
        <v>859</v>
      </c>
      <c r="DN40">
        <v>677</v>
      </c>
      <c r="DO40">
        <f t="shared" si="100"/>
        <v>182</v>
      </c>
      <c r="DP40">
        <v>964</v>
      </c>
      <c r="DQ40">
        <v>927</v>
      </c>
      <c r="DR40">
        <f t="shared" si="101"/>
        <v>37</v>
      </c>
      <c r="DS40">
        <v>1381</v>
      </c>
      <c r="DT40">
        <v>1836</v>
      </c>
      <c r="DU40">
        <f t="shared" si="102"/>
        <v>-455</v>
      </c>
      <c r="DV40">
        <v>1610</v>
      </c>
      <c r="DW40">
        <v>2122</v>
      </c>
      <c r="DX40">
        <f t="shared" si="103"/>
        <v>-512</v>
      </c>
      <c r="DY40">
        <v>1551</v>
      </c>
      <c r="DZ40">
        <v>1918</v>
      </c>
      <c r="EA40">
        <f t="shared" si="104"/>
        <v>-367</v>
      </c>
      <c r="EB40">
        <v>1717</v>
      </c>
      <c r="EC40">
        <v>2049</v>
      </c>
      <c r="ED40">
        <f t="shared" si="105"/>
        <v>-332</v>
      </c>
      <c r="EE40">
        <v>1843</v>
      </c>
      <c r="EF40">
        <v>1820</v>
      </c>
      <c r="EG40">
        <f t="shared" si="106"/>
        <v>23</v>
      </c>
      <c r="EH40">
        <v>1923</v>
      </c>
      <c r="EI40">
        <v>1343</v>
      </c>
      <c r="EJ40">
        <f t="shared" si="107"/>
        <v>580</v>
      </c>
      <c r="EK40">
        <v>2288</v>
      </c>
      <c r="EL40">
        <v>1771</v>
      </c>
      <c r="EM40">
        <f t="shared" si="108"/>
        <v>517</v>
      </c>
      <c r="EN40">
        <v>1661</v>
      </c>
      <c r="EO40">
        <v>1617</v>
      </c>
      <c r="EP40">
        <f t="shared" si="109"/>
        <v>44</v>
      </c>
      <c r="EQ40">
        <v>1739</v>
      </c>
      <c r="ER40">
        <v>1756</v>
      </c>
      <c r="ES40">
        <f t="shared" si="110"/>
        <v>-17</v>
      </c>
      <c r="ET40">
        <v>1397</v>
      </c>
      <c r="EU40">
        <v>1103</v>
      </c>
      <c r="EV40">
        <f t="shared" si="111"/>
        <v>294</v>
      </c>
      <c r="EW40">
        <v>1155</v>
      </c>
      <c r="EX40">
        <v>1399</v>
      </c>
      <c r="EY40">
        <f t="shared" si="112"/>
        <v>-244</v>
      </c>
      <c r="EZ40">
        <v>784</v>
      </c>
      <c r="FA40">
        <v>717</v>
      </c>
      <c r="FB40">
        <f t="shared" si="113"/>
        <v>67</v>
      </c>
      <c r="FC40">
        <v>1320</v>
      </c>
      <c r="FD40">
        <v>997</v>
      </c>
      <c r="FE40">
        <f t="shared" si="114"/>
        <v>323</v>
      </c>
      <c r="FF40">
        <v>878</v>
      </c>
      <c r="FG40">
        <v>975</v>
      </c>
      <c r="FH40">
        <f t="shared" si="115"/>
        <v>-97</v>
      </c>
      <c r="FI40">
        <v>1144</v>
      </c>
      <c r="FJ40">
        <v>764</v>
      </c>
      <c r="FK40">
        <f t="shared" si="116"/>
        <v>380</v>
      </c>
      <c r="FL40">
        <v>890</v>
      </c>
      <c r="FM40">
        <v>837</v>
      </c>
      <c r="FN40">
        <f t="shared" si="117"/>
        <v>53</v>
      </c>
      <c r="FO40">
        <v>847</v>
      </c>
      <c r="FP40">
        <v>848</v>
      </c>
      <c r="FQ40">
        <f t="shared" si="118"/>
        <v>-1</v>
      </c>
      <c r="FR40">
        <v>607</v>
      </c>
      <c r="FS40">
        <v>646</v>
      </c>
      <c r="FT40">
        <f t="shared" si="119"/>
        <v>-39</v>
      </c>
      <c r="FU40">
        <v>795</v>
      </c>
      <c r="FV40">
        <v>1462</v>
      </c>
      <c r="FW40">
        <f t="shared" si="120"/>
        <v>-667</v>
      </c>
      <c r="FX40">
        <v>911</v>
      </c>
      <c r="FY40">
        <v>830</v>
      </c>
      <c r="FZ40">
        <f t="shared" si="121"/>
        <v>81</v>
      </c>
      <c r="GA40">
        <v>1137</v>
      </c>
      <c r="GB40">
        <v>1008</v>
      </c>
      <c r="GC40">
        <f t="shared" si="122"/>
        <v>129</v>
      </c>
      <c r="GD40">
        <v>637</v>
      </c>
      <c r="GE40">
        <v>949</v>
      </c>
      <c r="GF40">
        <f t="shared" si="123"/>
        <v>-312</v>
      </c>
      <c r="GG40">
        <v>1144</v>
      </c>
      <c r="GH40">
        <v>545</v>
      </c>
      <c r="GI40">
        <f t="shared" si="124"/>
        <v>599</v>
      </c>
      <c r="GJ40">
        <v>750</v>
      </c>
      <c r="GK40">
        <v>1284</v>
      </c>
      <c r="GL40">
        <f t="shared" si="125"/>
        <v>-534</v>
      </c>
      <c r="GM40">
        <v>1408</v>
      </c>
      <c r="GN40">
        <v>2441</v>
      </c>
      <c r="GO40">
        <f t="shared" si="126"/>
        <v>-1033</v>
      </c>
      <c r="GP40">
        <v>888</v>
      </c>
      <c r="GQ40">
        <v>999</v>
      </c>
      <c r="GR40">
        <f t="shared" si="127"/>
        <v>-111</v>
      </c>
      <c r="GS40">
        <v>236</v>
      </c>
      <c r="GT40">
        <v>673</v>
      </c>
      <c r="GU40">
        <f t="shared" si="128"/>
        <v>-437</v>
      </c>
      <c r="GV40">
        <v>418</v>
      </c>
      <c r="GW40">
        <v>722</v>
      </c>
      <c r="GX40">
        <f t="shared" si="129"/>
        <v>-304</v>
      </c>
      <c r="GY40">
        <v>708</v>
      </c>
      <c r="GZ40">
        <v>366</v>
      </c>
      <c r="HA40">
        <f t="shared" si="130"/>
        <v>342</v>
      </c>
      <c r="HB40">
        <v>538</v>
      </c>
      <c r="HC40">
        <v>653</v>
      </c>
      <c r="HD40">
        <f t="shared" si="131"/>
        <v>-115</v>
      </c>
      <c r="HE40">
        <v>667</v>
      </c>
      <c r="HF40">
        <v>624</v>
      </c>
      <c r="HG40">
        <f t="shared" si="132"/>
        <v>43</v>
      </c>
      <c r="HH40">
        <v>623</v>
      </c>
      <c r="HI40">
        <v>4</v>
      </c>
      <c r="HJ40">
        <f t="shared" si="133"/>
        <v>619</v>
      </c>
      <c r="HK40">
        <v>235</v>
      </c>
      <c r="HL40">
        <v>50</v>
      </c>
      <c r="HM40">
        <f t="shared" si="134"/>
        <v>185</v>
      </c>
      <c r="HN40">
        <v>227</v>
      </c>
      <c r="HO40">
        <v>0</v>
      </c>
      <c r="HP40">
        <f t="shared" si="135"/>
        <v>227</v>
      </c>
    </row>
    <row r="41" spans="1:224" ht="12.75">
      <c r="A41" t="s">
        <v>36</v>
      </c>
      <c r="C41">
        <f>+C42+C46</f>
        <v>16215</v>
      </c>
      <c r="D41">
        <f>+D42+D46</f>
        <v>14084</v>
      </c>
      <c r="E41">
        <f t="shared" si="74"/>
        <v>2131</v>
      </c>
      <c r="F41">
        <f>+F42+F46</f>
        <v>21952</v>
      </c>
      <c r="G41">
        <f>+G42+G46</f>
        <v>19256</v>
      </c>
      <c r="H41">
        <f t="shared" si="75"/>
        <v>2696</v>
      </c>
      <c r="I41">
        <f>+I42+I46</f>
        <v>20937</v>
      </c>
      <c r="J41">
        <f>+J42+J46</f>
        <v>15111</v>
      </c>
      <c r="K41">
        <f t="shared" si="76"/>
        <v>5826</v>
      </c>
      <c r="L41">
        <f>+L42+L46</f>
        <v>12572</v>
      </c>
      <c r="M41">
        <f>+M42+M46</f>
        <v>12365</v>
      </c>
      <c r="N41">
        <f t="shared" si="77"/>
        <v>207</v>
      </c>
      <c r="O41">
        <f>+O42+O46</f>
        <v>13673</v>
      </c>
      <c r="P41">
        <f>+P42+P46</f>
        <v>7030</v>
      </c>
      <c r="Q41">
        <f t="shared" si="78"/>
        <v>6643</v>
      </c>
      <c r="R41">
        <f>+R42+R46</f>
        <v>8551</v>
      </c>
      <c r="S41">
        <f>+S42+S46</f>
        <v>9470</v>
      </c>
      <c r="T41">
        <f t="shared" si="79"/>
        <v>-919</v>
      </c>
      <c r="U41">
        <f>+U42+U46</f>
        <v>14343</v>
      </c>
      <c r="V41">
        <f>+V42+V46</f>
        <v>12078</v>
      </c>
      <c r="W41">
        <f t="shared" si="80"/>
        <v>2265</v>
      </c>
      <c r="X41">
        <f>+X42+X46</f>
        <v>7160</v>
      </c>
      <c r="Y41">
        <f>+Y42+Y46</f>
        <v>10273</v>
      </c>
      <c r="Z41">
        <f t="shared" si="81"/>
        <v>-3113</v>
      </c>
      <c r="AA41" s="30">
        <f>+AA42+AA46</f>
        <v>13714</v>
      </c>
      <c r="AB41" s="30">
        <f>+AB42+AB46</f>
        <v>7071</v>
      </c>
      <c r="AC41" s="30">
        <f t="shared" si="82"/>
        <v>6643</v>
      </c>
      <c r="AD41" s="19">
        <f>+AD42+AD46</f>
        <v>9837</v>
      </c>
      <c r="AE41" s="19">
        <f>+AE42+AE46</f>
        <v>4847</v>
      </c>
      <c r="AF41" s="19">
        <f t="shared" si="83"/>
        <v>4990</v>
      </c>
      <c r="AG41">
        <f>+AG42+AG46</f>
        <v>6731</v>
      </c>
      <c r="AH41">
        <f>+AH42+AH46</f>
        <v>7158</v>
      </c>
      <c r="AI41">
        <f t="shared" si="84"/>
        <v>-427</v>
      </c>
      <c r="AJ41">
        <f>+AJ42+AJ46</f>
        <v>5393</v>
      </c>
      <c r="AK41">
        <f>+AK42+AK46</f>
        <v>6371</v>
      </c>
      <c r="AL41">
        <f t="shared" si="85"/>
        <v>-978</v>
      </c>
      <c r="AM41">
        <f>+AM42+AM46</f>
        <v>5450</v>
      </c>
      <c r="AN41">
        <f>+AN42+AN46</f>
        <v>3454</v>
      </c>
      <c r="AO41">
        <f t="shared" si="86"/>
        <v>1996</v>
      </c>
      <c r="AP41">
        <f>+AP42+AP46</f>
        <v>4084</v>
      </c>
      <c r="AQ41">
        <f>+AQ42+AQ46</f>
        <v>3302</v>
      </c>
      <c r="AR41">
        <f t="shared" si="87"/>
        <v>782</v>
      </c>
      <c r="AS41">
        <f>+AS42+AS46</f>
        <v>4547</v>
      </c>
      <c r="AT41">
        <f>+AT42+AT46</f>
        <v>2287</v>
      </c>
      <c r="AU41">
        <f t="shared" si="140"/>
        <v>2260</v>
      </c>
      <c r="AV41">
        <f>+AV42+AV46</f>
        <v>3145</v>
      </c>
      <c r="AW41">
        <f>+AW42+AW46</f>
        <v>1821</v>
      </c>
      <c r="AX41">
        <f t="shared" si="143"/>
        <v>1324</v>
      </c>
      <c r="AY41">
        <f>+AY42+AY46</f>
        <v>2663</v>
      </c>
      <c r="AZ41">
        <f>+AZ42+AZ46</f>
        <v>3377</v>
      </c>
      <c r="BA41">
        <f t="shared" si="144"/>
        <v>-714</v>
      </c>
      <c r="BB41">
        <f>+BB42+BB46</f>
        <v>4226</v>
      </c>
      <c r="BC41">
        <f>+BC42+BC46</f>
        <v>3222</v>
      </c>
      <c r="BD41">
        <f>+BB41-BC41</f>
        <v>1004</v>
      </c>
      <c r="BE41">
        <f>+BE42+BE46</f>
        <v>2589</v>
      </c>
      <c r="BF41">
        <f>+BF42+BF46</f>
        <v>2402</v>
      </c>
      <c r="BG41">
        <f t="shared" si="145"/>
        <v>187</v>
      </c>
      <c r="BH41">
        <f>+BH42+BH46</f>
        <v>8518</v>
      </c>
      <c r="BI41">
        <f>+BI42+BI46</f>
        <v>4931</v>
      </c>
      <c r="BJ41">
        <f t="shared" si="146"/>
        <v>3587</v>
      </c>
      <c r="BK41">
        <f>+BK42+BK46</f>
        <v>3182</v>
      </c>
      <c r="BL41">
        <f>+BL42+BL46</f>
        <v>3038</v>
      </c>
      <c r="BM41">
        <f t="shared" si="141"/>
        <v>144</v>
      </c>
      <c r="BN41">
        <f>+BN42+BN46</f>
        <v>4933</v>
      </c>
      <c r="BO41">
        <f>+BO42+BO46</f>
        <v>2818</v>
      </c>
      <c r="BP41">
        <f t="shared" si="142"/>
        <v>2115</v>
      </c>
      <c r="BQ41">
        <f>+BQ42+BQ46</f>
        <v>3495</v>
      </c>
      <c r="BR41">
        <f>+BR42+BR46</f>
        <v>1875</v>
      </c>
      <c r="BS41">
        <f t="shared" si="22"/>
        <v>1620</v>
      </c>
      <c r="BT41">
        <f>+BT42+BT46</f>
        <v>6765</v>
      </c>
      <c r="BU41">
        <f>+BU42+BU46</f>
        <v>2427</v>
      </c>
      <c r="BV41">
        <f t="shared" si="137"/>
        <v>4338</v>
      </c>
      <c r="BW41">
        <f>+BW42+BW46</f>
        <v>4160</v>
      </c>
      <c r="BX41">
        <f>+BX42+BX46</f>
        <v>2367</v>
      </c>
      <c r="BY41">
        <f t="shared" si="138"/>
        <v>1793</v>
      </c>
      <c r="BZ41">
        <f>+BZ42+BZ46</f>
        <v>3549</v>
      </c>
      <c r="CA41">
        <f>+CA42+CA46</f>
        <v>2888</v>
      </c>
      <c r="CB41">
        <f t="shared" si="139"/>
        <v>661</v>
      </c>
      <c r="CC41">
        <f>+CC42+CC46</f>
        <v>4307</v>
      </c>
      <c r="CD41">
        <f>+CD42+CD46</f>
        <v>2804</v>
      </c>
      <c r="CE41">
        <f t="shared" si="88"/>
        <v>1503</v>
      </c>
      <c r="CF41">
        <f>+CF42+CF46</f>
        <v>3979</v>
      </c>
      <c r="CG41">
        <f>+CG42+CG46</f>
        <v>2153</v>
      </c>
      <c r="CH41">
        <f t="shared" si="89"/>
        <v>1826</v>
      </c>
      <c r="CI41">
        <f>+CI42+CI46</f>
        <v>3390</v>
      </c>
      <c r="CJ41">
        <f>+CJ42+CJ46</f>
        <v>3503</v>
      </c>
      <c r="CK41">
        <f t="shared" si="90"/>
        <v>-113</v>
      </c>
      <c r="CL41">
        <f>+CL42+CL46</f>
        <v>5850</v>
      </c>
      <c r="CM41">
        <f>+CM42+CM46</f>
        <v>3475</v>
      </c>
      <c r="CN41">
        <f t="shared" si="91"/>
        <v>2375</v>
      </c>
      <c r="CO41">
        <f>+CO42+CO46</f>
        <v>3276</v>
      </c>
      <c r="CP41">
        <f>+CP42+CP46</f>
        <v>2617</v>
      </c>
      <c r="CQ41">
        <f t="shared" si="92"/>
        <v>659</v>
      </c>
      <c r="CR41">
        <f>+CR42+CR46</f>
        <v>3044</v>
      </c>
      <c r="CS41">
        <f>+CS42+CS46</f>
        <v>3792</v>
      </c>
      <c r="CT41">
        <f t="shared" si="93"/>
        <v>-748</v>
      </c>
      <c r="CU41">
        <f>+CU42+CU46</f>
        <v>2882</v>
      </c>
      <c r="CV41">
        <f>+CV42+CV46</f>
        <v>3163</v>
      </c>
      <c r="CW41">
        <f t="shared" si="94"/>
        <v>-281</v>
      </c>
      <c r="CX41">
        <f>+CX42+CX46</f>
        <v>3570</v>
      </c>
      <c r="CY41">
        <f>+CY42+CY46</f>
        <v>2389</v>
      </c>
      <c r="CZ41">
        <f t="shared" si="95"/>
        <v>1181</v>
      </c>
      <c r="DA41">
        <f>+DA42+DA46</f>
        <v>2437</v>
      </c>
      <c r="DB41">
        <f>+DB42+DB46</f>
        <v>2449</v>
      </c>
      <c r="DC41">
        <f t="shared" si="96"/>
        <v>-12</v>
      </c>
      <c r="DD41">
        <f>+DD42+DD46</f>
        <v>3266</v>
      </c>
      <c r="DE41">
        <f>+DE42+DE46</f>
        <v>2132</v>
      </c>
      <c r="DF41">
        <f t="shared" si="97"/>
        <v>1134</v>
      </c>
      <c r="DG41">
        <f>+DG42+DG46</f>
        <v>2643</v>
      </c>
      <c r="DH41">
        <f>+DH42+DH46</f>
        <v>2099</v>
      </c>
      <c r="DI41">
        <f t="shared" si="98"/>
        <v>544</v>
      </c>
      <c r="DJ41">
        <f>+DJ42+DJ46</f>
        <v>2313</v>
      </c>
      <c r="DK41">
        <f>+DK42+DK46</f>
        <v>1852</v>
      </c>
      <c r="DL41">
        <f t="shared" si="99"/>
        <v>461</v>
      </c>
      <c r="DM41">
        <f>+DM42+DM46</f>
        <v>3728</v>
      </c>
      <c r="DN41">
        <f>+DN42+DN46</f>
        <v>1546</v>
      </c>
      <c r="DO41">
        <f t="shared" si="100"/>
        <v>2182</v>
      </c>
      <c r="DP41">
        <f>+DP42+DP46</f>
        <v>1774</v>
      </c>
      <c r="DQ41">
        <f>+DQ42+DQ46</f>
        <v>2423</v>
      </c>
      <c r="DR41">
        <f t="shared" si="101"/>
        <v>-649</v>
      </c>
      <c r="DS41">
        <f>+DS42+DS46</f>
        <v>1709</v>
      </c>
      <c r="DT41">
        <f>+DT42+DT46</f>
        <v>1666</v>
      </c>
      <c r="DU41">
        <f t="shared" si="102"/>
        <v>43</v>
      </c>
      <c r="DV41">
        <f>+DV42+DV46</f>
        <v>1687</v>
      </c>
      <c r="DW41">
        <f>+DW42+DW46</f>
        <v>2564</v>
      </c>
      <c r="DX41">
        <f t="shared" si="103"/>
        <v>-877</v>
      </c>
      <c r="DY41">
        <f>+DY42+DY46</f>
        <v>2231</v>
      </c>
      <c r="DZ41">
        <f>+DZ42+DZ46</f>
        <v>1361</v>
      </c>
      <c r="EA41">
        <f t="shared" si="104"/>
        <v>870</v>
      </c>
      <c r="EB41">
        <f>+EB42+EB46</f>
        <v>1970</v>
      </c>
      <c r="EC41">
        <f>+EC42+EC46</f>
        <v>3397</v>
      </c>
      <c r="ED41">
        <f t="shared" si="105"/>
        <v>-1427</v>
      </c>
      <c r="EE41">
        <f>+EE42+EE46</f>
        <v>1614</v>
      </c>
      <c r="EF41">
        <f>+EF42+EF46</f>
        <v>3044</v>
      </c>
      <c r="EG41">
        <f t="shared" si="106"/>
        <v>-1430</v>
      </c>
      <c r="EH41">
        <f>+EH42+EH46</f>
        <v>3095</v>
      </c>
      <c r="EI41">
        <f>+EI42+EI46</f>
        <v>2001</v>
      </c>
      <c r="EJ41">
        <f t="shared" si="107"/>
        <v>1094</v>
      </c>
      <c r="EK41">
        <f>+EK42+EK46</f>
        <v>2170</v>
      </c>
      <c r="EL41">
        <f>+EL42+EL46</f>
        <v>1138</v>
      </c>
      <c r="EM41">
        <f t="shared" si="108"/>
        <v>1032</v>
      </c>
      <c r="EN41">
        <f>+EN42+EN46</f>
        <v>1502</v>
      </c>
      <c r="EO41">
        <f>+EO42+EO46</f>
        <v>1119</v>
      </c>
      <c r="EP41">
        <f t="shared" si="109"/>
        <v>383</v>
      </c>
      <c r="EQ41">
        <f>+EQ42+EQ46</f>
        <v>1559</v>
      </c>
      <c r="ER41">
        <f>+ER42+ER46</f>
        <v>1720</v>
      </c>
      <c r="ES41">
        <f t="shared" si="110"/>
        <v>-161</v>
      </c>
      <c r="ET41">
        <f>+ET42+ET46</f>
        <v>2787</v>
      </c>
      <c r="EU41">
        <f>+EU42+EU46</f>
        <v>1812</v>
      </c>
      <c r="EV41">
        <f t="shared" si="111"/>
        <v>975</v>
      </c>
      <c r="EW41">
        <f>+EW42+EW46</f>
        <v>2073</v>
      </c>
      <c r="EX41">
        <f>+EX42+EX46</f>
        <v>1880</v>
      </c>
      <c r="EY41">
        <f t="shared" si="112"/>
        <v>193</v>
      </c>
      <c r="EZ41">
        <f>+EZ42+EZ46</f>
        <v>1374</v>
      </c>
      <c r="FA41">
        <f>+FA42+FA46</f>
        <v>1547</v>
      </c>
      <c r="FB41">
        <f t="shared" si="113"/>
        <v>-173</v>
      </c>
      <c r="FC41">
        <f>+FC42+FC46</f>
        <v>1527</v>
      </c>
      <c r="FD41">
        <f>+FD42+FD46</f>
        <v>1120</v>
      </c>
      <c r="FE41">
        <f t="shared" si="114"/>
        <v>407</v>
      </c>
      <c r="FF41">
        <f>+FF42+FF46</f>
        <v>1479</v>
      </c>
      <c r="FG41">
        <f>+FG42+FG46</f>
        <v>1143</v>
      </c>
      <c r="FH41">
        <f t="shared" si="115"/>
        <v>336</v>
      </c>
      <c r="FI41">
        <f>+FI42+FI46</f>
        <v>1031</v>
      </c>
      <c r="FJ41">
        <f>+FJ42+FJ46</f>
        <v>1493</v>
      </c>
      <c r="FK41">
        <f t="shared" si="116"/>
        <v>-462</v>
      </c>
      <c r="FL41">
        <f>+FL42+FL46</f>
        <v>1142</v>
      </c>
      <c r="FM41">
        <f>+FM42+FM46</f>
        <v>1435</v>
      </c>
      <c r="FN41">
        <f t="shared" si="117"/>
        <v>-293</v>
      </c>
      <c r="FO41">
        <f>+FO42+FO46</f>
        <v>2490</v>
      </c>
      <c r="FP41">
        <f>+FP42+FP46</f>
        <v>2362</v>
      </c>
      <c r="FQ41">
        <f t="shared" si="118"/>
        <v>128</v>
      </c>
      <c r="FR41">
        <f>+FR42+FR46</f>
        <v>2357</v>
      </c>
      <c r="FS41">
        <f>+FS42+FS46</f>
        <v>2064</v>
      </c>
      <c r="FT41">
        <f t="shared" si="119"/>
        <v>293</v>
      </c>
      <c r="FU41">
        <f>+FU42+FU46</f>
        <v>3026</v>
      </c>
      <c r="FV41">
        <f>+FV42+FV46</f>
        <v>2475</v>
      </c>
      <c r="FW41">
        <f t="shared" si="120"/>
        <v>551</v>
      </c>
      <c r="FX41">
        <f>+FX42+FX46</f>
        <v>2469</v>
      </c>
      <c r="FY41">
        <f>+FY42+FY46</f>
        <v>2321</v>
      </c>
      <c r="FZ41">
        <f t="shared" si="121"/>
        <v>148</v>
      </c>
      <c r="GA41">
        <v>2989</v>
      </c>
      <c r="GB41">
        <f>+GB42+GB46</f>
        <v>2540</v>
      </c>
      <c r="GC41">
        <f t="shared" si="122"/>
        <v>449</v>
      </c>
      <c r="GD41">
        <v>3017</v>
      </c>
      <c r="GE41">
        <v>1900</v>
      </c>
      <c r="GF41">
        <f t="shared" si="123"/>
        <v>1117</v>
      </c>
      <c r="GG41">
        <f>+GG42+GG46</f>
        <v>2579</v>
      </c>
      <c r="GH41">
        <f>+GH42+GH46</f>
        <v>1834</v>
      </c>
      <c r="GI41">
        <f t="shared" si="124"/>
        <v>745</v>
      </c>
      <c r="GJ41">
        <f>+GJ42+GJ46</f>
        <v>2983</v>
      </c>
      <c r="GK41">
        <f>+GK42+GK46</f>
        <v>2515</v>
      </c>
      <c r="GL41">
        <f t="shared" si="125"/>
        <v>468</v>
      </c>
      <c r="GM41">
        <f>+GM42+GM46</f>
        <v>2791</v>
      </c>
      <c r="GN41">
        <f>+GN42+GN46</f>
        <v>1891</v>
      </c>
      <c r="GO41">
        <f t="shared" si="126"/>
        <v>900</v>
      </c>
      <c r="GP41">
        <f>+GP42+GP46</f>
        <v>3645</v>
      </c>
      <c r="GQ41">
        <f>+GQ42+GQ46</f>
        <v>1932</v>
      </c>
      <c r="GR41">
        <f t="shared" si="127"/>
        <v>1713</v>
      </c>
      <c r="GS41">
        <f>+GS42+GS46</f>
        <v>3178</v>
      </c>
      <c r="GT41">
        <f>+GT42+GT46</f>
        <v>1958</v>
      </c>
      <c r="GU41">
        <f t="shared" si="128"/>
        <v>1220</v>
      </c>
      <c r="GV41">
        <f>+GV42+GV46</f>
        <v>2752</v>
      </c>
      <c r="GW41">
        <f>+GW42+GW46</f>
        <v>2478</v>
      </c>
      <c r="GX41">
        <f t="shared" si="129"/>
        <v>274</v>
      </c>
      <c r="GY41">
        <f>+GY42+GY46</f>
        <v>2177</v>
      </c>
      <c r="GZ41">
        <f>+GZ42+GZ46</f>
        <v>3364</v>
      </c>
      <c r="HA41">
        <f t="shared" si="130"/>
        <v>-1187</v>
      </c>
      <c r="HB41">
        <f>+HB42+HB46</f>
        <v>2854</v>
      </c>
      <c r="HC41">
        <f>+HC42+HC46</f>
        <v>2594</v>
      </c>
      <c r="HD41">
        <f t="shared" si="131"/>
        <v>260</v>
      </c>
      <c r="HE41">
        <f>+HE42+HE46</f>
        <v>2570</v>
      </c>
      <c r="HF41">
        <f>+HF42+HF46</f>
        <v>2993</v>
      </c>
      <c r="HG41">
        <f t="shared" si="132"/>
        <v>-423</v>
      </c>
      <c r="HH41">
        <f>+HH42+HH46</f>
        <v>2027</v>
      </c>
      <c r="HI41">
        <f>+HI42+HI46</f>
        <v>2385</v>
      </c>
      <c r="HJ41">
        <f t="shared" si="133"/>
        <v>-358</v>
      </c>
      <c r="HK41">
        <f>+HK42+HK46</f>
        <v>3080</v>
      </c>
      <c r="HL41">
        <f>+HL42+HL46</f>
        <v>2166</v>
      </c>
      <c r="HM41">
        <f t="shared" si="134"/>
        <v>914</v>
      </c>
      <c r="HN41">
        <f>+HN42+HN46</f>
        <v>2428</v>
      </c>
      <c r="HO41">
        <f>+HO42+HO46</f>
        <v>1880</v>
      </c>
      <c r="HP41">
        <f t="shared" si="135"/>
        <v>548</v>
      </c>
    </row>
    <row r="42" spans="1:224" ht="12.75">
      <c r="A42" t="s">
        <v>37</v>
      </c>
      <c r="C42">
        <f>+C43+C44</f>
        <v>16215</v>
      </c>
      <c r="D42">
        <f>+D43+D44</f>
        <v>14081</v>
      </c>
      <c r="E42">
        <f t="shared" si="74"/>
        <v>2134</v>
      </c>
      <c r="F42">
        <f>+F43+F44</f>
        <v>21952</v>
      </c>
      <c r="G42">
        <f>+G43+G44</f>
        <v>19105</v>
      </c>
      <c r="H42">
        <f t="shared" si="75"/>
        <v>2847</v>
      </c>
      <c r="I42">
        <f>+I43+I44</f>
        <v>20885</v>
      </c>
      <c r="J42">
        <f>+J43+J44</f>
        <v>15108</v>
      </c>
      <c r="K42">
        <f t="shared" si="76"/>
        <v>5777</v>
      </c>
      <c r="L42">
        <f>+L43+L44</f>
        <v>12569</v>
      </c>
      <c r="M42">
        <f>+M43+M44</f>
        <v>12013</v>
      </c>
      <c r="N42">
        <f t="shared" si="77"/>
        <v>556</v>
      </c>
      <c r="O42">
        <f>+O43+O44</f>
        <v>13649</v>
      </c>
      <c r="P42">
        <f>+P43+P44</f>
        <v>6959</v>
      </c>
      <c r="Q42">
        <f t="shared" si="78"/>
        <v>6690</v>
      </c>
      <c r="R42">
        <f>+R43+R44</f>
        <v>8551</v>
      </c>
      <c r="S42">
        <f>+S43+S44</f>
        <v>9464</v>
      </c>
      <c r="T42">
        <f t="shared" si="79"/>
        <v>-913</v>
      </c>
      <c r="U42">
        <f>+U43+U44</f>
        <v>14221</v>
      </c>
      <c r="V42">
        <f>+V43+V44</f>
        <v>12078</v>
      </c>
      <c r="W42">
        <f t="shared" si="80"/>
        <v>2143</v>
      </c>
      <c r="X42">
        <f>+X43+X44</f>
        <v>6944</v>
      </c>
      <c r="Y42">
        <f>+Y43+Y44</f>
        <v>10239</v>
      </c>
      <c r="Z42">
        <f t="shared" si="81"/>
        <v>-3295</v>
      </c>
      <c r="AA42" s="30">
        <f>+AA43+AA44</f>
        <v>13690</v>
      </c>
      <c r="AB42" s="30">
        <f>+AB43+AB44</f>
        <v>7000</v>
      </c>
      <c r="AC42" s="30">
        <f t="shared" si="82"/>
        <v>6690</v>
      </c>
      <c r="AD42" s="19">
        <f>+AD43+AD44</f>
        <v>9765</v>
      </c>
      <c r="AE42" s="19">
        <f>+AE43+AE44</f>
        <v>4847</v>
      </c>
      <c r="AF42" s="19">
        <f t="shared" si="83"/>
        <v>4918</v>
      </c>
      <c r="AG42">
        <f>+AG43+AG44</f>
        <v>6488</v>
      </c>
      <c r="AH42">
        <f>+AH43+AH44</f>
        <v>7158</v>
      </c>
      <c r="AI42">
        <f t="shared" si="84"/>
        <v>-670</v>
      </c>
      <c r="AJ42">
        <f>+AJ43+AJ44</f>
        <v>4872</v>
      </c>
      <c r="AK42">
        <f>+AK43+AK44</f>
        <v>6317</v>
      </c>
      <c r="AL42">
        <f t="shared" si="85"/>
        <v>-1445</v>
      </c>
      <c r="AM42">
        <f>+AM43+AM44</f>
        <v>5320</v>
      </c>
      <c r="AN42">
        <f>+AN43+AN44</f>
        <v>3429</v>
      </c>
      <c r="AO42">
        <f t="shared" si="86"/>
        <v>1891</v>
      </c>
      <c r="AP42">
        <f>+AP43+AP44</f>
        <v>3906</v>
      </c>
      <c r="AQ42">
        <f>+AQ43+AQ44</f>
        <v>3240</v>
      </c>
      <c r="AR42">
        <f t="shared" si="87"/>
        <v>666</v>
      </c>
      <c r="AS42">
        <f>+AS43+AS44</f>
        <v>4522</v>
      </c>
      <c r="AT42">
        <f>+AT43+AT44</f>
        <v>2172</v>
      </c>
      <c r="AU42">
        <f t="shared" si="140"/>
        <v>2350</v>
      </c>
      <c r="AV42">
        <f>+AV43+AV44</f>
        <v>3143</v>
      </c>
      <c r="AW42">
        <f>+AW43+AW44</f>
        <v>1755</v>
      </c>
      <c r="AX42">
        <f t="shared" si="143"/>
        <v>1388</v>
      </c>
      <c r="AY42">
        <f>+AY43+AY44</f>
        <v>2663</v>
      </c>
      <c r="AZ42">
        <f>+AZ43+AZ44</f>
        <v>3349</v>
      </c>
      <c r="BA42">
        <f t="shared" si="144"/>
        <v>-686</v>
      </c>
      <c r="BB42">
        <f>+BB43+BB44</f>
        <v>3976</v>
      </c>
      <c r="BC42">
        <f>+BC43+BC44</f>
        <v>3049</v>
      </c>
      <c r="BD42">
        <f>+BB42-BC42</f>
        <v>927</v>
      </c>
      <c r="BE42">
        <f>+BE43+BE44</f>
        <v>2464</v>
      </c>
      <c r="BF42">
        <f>+BF43+BF44</f>
        <v>2247</v>
      </c>
      <c r="BG42">
        <f t="shared" si="145"/>
        <v>217</v>
      </c>
      <c r="BH42">
        <f>+BH43+BH44</f>
        <v>8518</v>
      </c>
      <c r="BI42">
        <f>+BI43+BI44</f>
        <v>4834</v>
      </c>
      <c r="BJ42">
        <f t="shared" si="146"/>
        <v>3684</v>
      </c>
      <c r="BK42">
        <f>+BK43+BK44</f>
        <v>3182</v>
      </c>
      <c r="BL42">
        <f>+BL43+BL44</f>
        <v>2760</v>
      </c>
      <c r="BM42">
        <f t="shared" si="141"/>
        <v>422</v>
      </c>
      <c r="BN42">
        <f>+BN43+BN44</f>
        <v>4723</v>
      </c>
      <c r="BO42">
        <f>+BO43+BO44</f>
        <v>2545</v>
      </c>
      <c r="BP42">
        <f t="shared" si="142"/>
        <v>2178</v>
      </c>
      <c r="BQ42">
        <f>+BQ43+BQ44</f>
        <v>3484</v>
      </c>
      <c r="BR42">
        <f>+BR43+BR44</f>
        <v>1875</v>
      </c>
      <c r="BS42">
        <f t="shared" si="22"/>
        <v>1609</v>
      </c>
      <c r="BT42">
        <f>+BT43+BT44</f>
        <v>6764</v>
      </c>
      <c r="BU42">
        <f>+BU43+BU44</f>
        <v>2308</v>
      </c>
      <c r="BV42">
        <f t="shared" si="137"/>
        <v>4456</v>
      </c>
      <c r="BW42">
        <f>+BW43+BW44</f>
        <v>4160</v>
      </c>
      <c r="BX42">
        <f>+BX43+BX44</f>
        <v>2240</v>
      </c>
      <c r="BY42">
        <f t="shared" si="138"/>
        <v>1920</v>
      </c>
      <c r="BZ42">
        <f>+BZ43+BZ44</f>
        <v>3025</v>
      </c>
      <c r="CA42">
        <f>+CA43+CA44</f>
        <v>2888</v>
      </c>
      <c r="CB42">
        <f t="shared" si="139"/>
        <v>137</v>
      </c>
      <c r="CC42">
        <f>+CC43+CC44</f>
        <v>4263</v>
      </c>
      <c r="CD42">
        <f>+CD43+CD44</f>
        <v>2802</v>
      </c>
      <c r="CE42">
        <f t="shared" si="88"/>
        <v>1461</v>
      </c>
      <c r="CF42">
        <f>+CF43+CF44</f>
        <v>3969</v>
      </c>
      <c r="CG42">
        <f>+CG43+CG44</f>
        <v>2046</v>
      </c>
      <c r="CH42">
        <f t="shared" si="89"/>
        <v>1923</v>
      </c>
      <c r="CI42">
        <f>+CI43+CI44</f>
        <v>3390</v>
      </c>
      <c r="CJ42">
        <f>+CJ43+CJ44</f>
        <v>3334</v>
      </c>
      <c r="CK42">
        <f t="shared" si="90"/>
        <v>56</v>
      </c>
      <c r="CL42">
        <f>+CL43+CL44</f>
        <v>5419</v>
      </c>
      <c r="CM42">
        <f>+CM43+CM44</f>
        <v>3475</v>
      </c>
      <c r="CN42">
        <f t="shared" si="91"/>
        <v>1944</v>
      </c>
      <c r="CO42">
        <f>+CO43+CO44</f>
        <v>3228</v>
      </c>
      <c r="CP42">
        <f>+CP43+CP44</f>
        <v>2617</v>
      </c>
      <c r="CQ42">
        <f t="shared" si="92"/>
        <v>611</v>
      </c>
      <c r="CR42">
        <f>+CR43+CR44</f>
        <v>3040</v>
      </c>
      <c r="CS42">
        <f>+CS43+CS44</f>
        <v>3616</v>
      </c>
      <c r="CT42">
        <f t="shared" si="93"/>
        <v>-576</v>
      </c>
      <c r="CU42">
        <f>+CU43+CU44</f>
        <v>2882</v>
      </c>
      <c r="CV42">
        <f>+CV43+CV44</f>
        <v>2949</v>
      </c>
      <c r="CW42">
        <f t="shared" si="94"/>
        <v>-67</v>
      </c>
      <c r="CX42">
        <f>+CX43+CX44</f>
        <v>3302</v>
      </c>
      <c r="CY42">
        <f>+CY43+CY44</f>
        <v>2385</v>
      </c>
      <c r="CZ42">
        <f t="shared" si="95"/>
        <v>917</v>
      </c>
      <c r="DA42">
        <f>+DA43+DA44</f>
        <v>2434</v>
      </c>
      <c r="DB42">
        <f>+DB43+DB44</f>
        <v>2369</v>
      </c>
      <c r="DC42">
        <f t="shared" si="96"/>
        <v>65</v>
      </c>
      <c r="DD42">
        <f>+DD43+DD44</f>
        <v>3263</v>
      </c>
      <c r="DE42">
        <f>+DE43+DE44</f>
        <v>1841</v>
      </c>
      <c r="DF42">
        <f t="shared" si="97"/>
        <v>1422</v>
      </c>
      <c r="DG42">
        <f>+DG43+DG44</f>
        <v>2642</v>
      </c>
      <c r="DH42">
        <f>+DH43+DH44</f>
        <v>1896</v>
      </c>
      <c r="DI42">
        <f t="shared" si="98"/>
        <v>746</v>
      </c>
      <c r="DJ42">
        <f>+DJ43+DJ44</f>
        <v>1920</v>
      </c>
      <c r="DK42">
        <f>+DK43+DK44</f>
        <v>1849</v>
      </c>
      <c r="DL42">
        <f t="shared" si="99"/>
        <v>71</v>
      </c>
      <c r="DM42">
        <f>+DM43+DM44</f>
        <v>2659</v>
      </c>
      <c r="DN42">
        <f>+DN43+DN44</f>
        <v>1468</v>
      </c>
      <c r="DO42">
        <f t="shared" si="100"/>
        <v>1191</v>
      </c>
      <c r="DP42">
        <f>+DP43+DP44</f>
        <v>1769</v>
      </c>
      <c r="DQ42">
        <f>+DQ43+DQ44</f>
        <v>2371</v>
      </c>
      <c r="DR42">
        <f t="shared" si="101"/>
        <v>-602</v>
      </c>
      <c r="DS42">
        <f>+DS43+DS44</f>
        <v>1694</v>
      </c>
      <c r="DT42">
        <v>1514</v>
      </c>
      <c r="DU42">
        <f t="shared" si="102"/>
        <v>180</v>
      </c>
      <c r="DV42">
        <f>+DV43+DV44</f>
        <v>1347</v>
      </c>
      <c r="DW42">
        <f>+DW43+DW44</f>
        <v>2563</v>
      </c>
      <c r="DX42">
        <f t="shared" si="103"/>
        <v>-1216</v>
      </c>
      <c r="DY42">
        <f>+DY43+DY44</f>
        <v>2193</v>
      </c>
      <c r="DZ42">
        <f>+DZ43+DZ44</f>
        <v>1321</v>
      </c>
      <c r="EA42">
        <f t="shared" si="104"/>
        <v>872</v>
      </c>
      <c r="EB42">
        <f>+EB43+EB44</f>
        <v>1710</v>
      </c>
      <c r="EC42">
        <f>+EC43+EC44</f>
        <v>3239</v>
      </c>
      <c r="ED42">
        <f t="shared" si="105"/>
        <v>-1529</v>
      </c>
      <c r="EE42">
        <f>+EE43+EE44</f>
        <v>1614</v>
      </c>
      <c r="EF42">
        <f>+EF43+EF44</f>
        <v>2865</v>
      </c>
      <c r="EG42">
        <f t="shared" si="106"/>
        <v>-1251</v>
      </c>
      <c r="EH42">
        <f>+EH43+EH44</f>
        <v>2647</v>
      </c>
      <c r="EI42">
        <f>+EI43+EI44</f>
        <v>1999</v>
      </c>
      <c r="EJ42">
        <f t="shared" si="107"/>
        <v>648</v>
      </c>
      <c r="EK42">
        <f>+EK43+EK44</f>
        <v>2161</v>
      </c>
      <c r="EL42">
        <f>+EL43+EL44</f>
        <v>1085</v>
      </c>
      <c r="EM42">
        <f t="shared" si="108"/>
        <v>1076</v>
      </c>
      <c r="EN42">
        <f>+EN43+EN44</f>
        <v>1502</v>
      </c>
      <c r="EO42">
        <f>+EO43+EO44</f>
        <v>958</v>
      </c>
      <c r="EP42">
        <f t="shared" si="109"/>
        <v>544</v>
      </c>
      <c r="EQ42">
        <f>+EQ43+EQ44</f>
        <v>1554</v>
      </c>
      <c r="ER42">
        <f>+ER43+ER44</f>
        <v>1578</v>
      </c>
      <c r="ES42">
        <f t="shared" si="110"/>
        <v>-24</v>
      </c>
      <c r="ET42">
        <f>+ET43+ET44</f>
        <v>2415</v>
      </c>
      <c r="EU42">
        <f>+EU43+EU44</f>
        <v>1786</v>
      </c>
      <c r="EV42">
        <f t="shared" si="111"/>
        <v>629</v>
      </c>
      <c r="EW42">
        <f>+EW43+EW44</f>
        <v>2037</v>
      </c>
      <c r="EX42">
        <f>+EX43+EX44</f>
        <v>1839</v>
      </c>
      <c r="EY42">
        <f t="shared" si="112"/>
        <v>198</v>
      </c>
      <c r="EZ42">
        <f>+EZ43+EZ44</f>
        <v>1356</v>
      </c>
      <c r="FA42">
        <f>+FA43+FA44</f>
        <v>1273</v>
      </c>
      <c r="FB42">
        <f t="shared" si="113"/>
        <v>83</v>
      </c>
      <c r="FC42">
        <f>+FC43+FC44</f>
        <v>1522</v>
      </c>
      <c r="FD42">
        <f>+FD43+FD44</f>
        <v>1075</v>
      </c>
      <c r="FE42">
        <f t="shared" si="114"/>
        <v>447</v>
      </c>
      <c r="FF42">
        <f>+FF43+FF44</f>
        <v>1256</v>
      </c>
      <c r="FG42">
        <f>+FG43+FG44</f>
        <v>1047</v>
      </c>
      <c r="FH42">
        <f t="shared" si="115"/>
        <v>209</v>
      </c>
      <c r="FI42">
        <f>+FI43+FI44</f>
        <v>923</v>
      </c>
      <c r="FJ42">
        <f>+FJ43+FJ44</f>
        <v>1488</v>
      </c>
      <c r="FK42">
        <f t="shared" si="116"/>
        <v>-565</v>
      </c>
      <c r="FL42">
        <f>+FL43+FL44</f>
        <v>1141</v>
      </c>
      <c r="FM42">
        <f>+FM43+FM44</f>
        <v>1237</v>
      </c>
      <c r="FN42">
        <f t="shared" si="117"/>
        <v>-96</v>
      </c>
      <c r="FO42">
        <f>+FO43+FO44</f>
        <v>2483</v>
      </c>
      <c r="FP42">
        <f>+FP43+FP44</f>
        <v>2291</v>
      </c>
      <c r="FQ42">
        <f t="shared" si="118"/>
        <v>192</v>
      </c>
      <c r="FR42">
        <f>+FR43+FR44</f>
        <v>1902</v>
      </c>
      <c r="FS42">
        <f>+FS43+FS44</f>
        <v>2059</v>
      </c>
      <c r="FT42">
        <f t="shared" si="119"/>
        <v>-157</v>
      </c>
      <c r="FU42">
        <f>+FU43+FU44</f>
        <v>2777</v>
      </c>
      <c r="FV42">
        <f>+FV43+FV44</f>
        <v>2438</v>
      </c>
      <c r="FW42">
        <f t="shared" si="120"/>
        <v>339</v>
      </c>
      <c r="FX42">
        <f>+FX43+FX44</f>
        <v>2447</v>
      </c>
      <c r="FY42">
        <f>+FY43+FY44</f>
        <v>2203</v>
      </c>
      <c r="FZ42">
        <f t="shared" si="121"/>
        <v>244</v>
      </c>
      <c r="GA42">
        <f>+GA43+GA44</f>
        <v>2639</v>
      </c>
      <c r="GB42">
        <f>+GB43+GB44</f>
        <v>2489</v>
      </c>
      <c r="GC42">
        <f t="shared" si="122"/>
        <v>150</v>
      </c>
      <c r="GD42">
        <f>+GD43+GD44</f>
        <v>2751</v>
      </c>
      <c r="GE42">
        <f>+GE43+GE44</f>
        <v>1826</v>
      </c>
      <c r="GF42">
        <f t="shared" si="123"/>
        <v>925</v>
      </c>
      <c r="GG42">
        <f>+GG43+GG44</f>
        <v>2263</v>
      </c>
      <c r="GH42">
        <f>+GH43+GH44</f>
        <v>1746</v>
      </c>
      <c r="GI42">
        <f t="shared" si="124"/>
        <v>517</v>
      </c>
      <c r="GJ42">
        <f>+GJ43+GJ44</f>
        <v>2223</v>
      </c>
      <c r="GK42">
        <f>+GK43+GK44</f>
        <v>2421</v>
      </c>
      <c r="GL42">
        <f t="shared" si="125"/>
        <v>-198</v>
      </c>
      <c r="GM42">
        <f>+GM43+GM44</f>
        <v>2745</v>
      </c>
      <c r="GN42">
        <f>+GN43+GN44</f>
        <v>1707</v>
      </c>
      <c r="GO42">
        <f t="shared" si="126"/>
        <v>1038</v>
      </c>
      <c r="GP42">
        <f>+GP43+GP44</f>
        <v>3422</v>
      </c>
      <c r="GQ42">
        <f>+GQ43+GQ44</f>
        <v>1849</v>
      </c>
      <c r="GR42">
        <f t="shared" si="127"/>
        <v>1573</v>
      </c>
      <c r="GS42">
        <f>+GS43+GS44</f>
        <v>2734</v>
      </c>
      <c r="GT42">
        <f>+GT43+GT44</f>
        <v>1893</v>
      </c>
      <c r="GU42">
        <f t="shared" si="128"/>
        <v>841</v>
      </c>
      <c r="GV42">
        <f>+GV43+GV44</f>
        <v>2607</v>
      </c>
      <c r="GW42">
        <f>+GW43+GW44</f>
        <v>1795</v>
      </c>
      <c r="GX42">
        <f t="shared" si="129"/>
        <v>812</v>
      </c>
      <c r="GY42">
        <f>+GY43+GY44</f>
        <v>1936</v>
      </c>
      <c r="GZ42">
        <f>+GZ43+GZ44</f>
        <v>3035</v>
      </c>
      <c r="HA42">
        <f t="shared" si="130"/>
        <v>-1099</v>
      </c>
      <c r="HB42">
        <f>+HB43+HB44</f>
        <v>1791</v>
      </c>
      <c r="HC42">
        <f>+HC43+HC44</f>
        <v>2207</v>
      </c>
      <c r="HD42">
        <f t="shared" si="131"/>
        <v>-416</v>
      </c>
      <c r="HE42">
        <f>+HE43+HE44</f>
        <v>2204</v>
      </c>
      <c r="HF42">
        <f>+HF43+HF44</f>
        <v>2450</v>
      </c>
      <c r="HG42">
        <f t="shared" si="132"/>
        <v>-246</v>
      </c>
      <c r="HH42">
        <f>+HH43+HH44</f>
        <v>1855</v>
      </c>
      <c r="HI42">
        <f>+HI43+HI44</f>
        <v>1671</v>
      </c>
      <c r="HJ42">
        <f t="shared" si="133"/>
        <v>184</v>
      </c>
      <c r="HK42">
        <f>+HK43+HK44</f>
        <v>2172</v>
      </c>
      <c r="HL42">
        <f>+HL43+HL44</f>
        <v>1521</v>
      </c>
      <c r="HM42">
        <f t="shared" si="134"/>
        <v>651</v>
      </c>
      <c r="HN42">
        <f>+HN43+HN44</f>
        <v>1727</v>
      </c>
      <c r="HO42">
        <f>+HO43+HO44</f>
        <v>1415</v>
      </c>
      <c r="HP42">
        <f t="shared" si="135"/>
        <v>312</v>
      </c>
    </row>
    <row r="43" spans="1:224" ht="12.75">
      <c r="A43" t="s">
        <v>38</v>
      </c>
      <c r="C43">
        <v>6446</v>
      </c>
      <c r="D43">
        <v>5154</v>
      </c>
      <c r="E43">
        <f t="shared" si="74"/>
        <v>1292</v>
      </c>
      <c r="F43">
        <v>11457</v>
      </c>
      <c r="G43">
        <v>10533</v>
      </c>
      <c r="H43">
        <f t="shared" si="75"/>
        <v>924</v>
      </c>
      <c r="I43">
        <v>6979</v>
      </c>
      <c r="J43">
        <v>5510</v>
      </c>
      <c r="K43">
        <f t="shared" si="76"/>
        <v>1469</v>
      </c>
      <c r="L43">
        <v>5636</v>
      </c>
      <c r="M43">
        <v>3939</v>
      </c>
      <c r="N43">
        <f t="shared" si="77"/>
        <v>1697</v>
      </c>
      <c r="O43">
        <v>4404</v>
      </c>
      <c r="P43">
        <v>358</v>
      </c>
      <c r="Q43">
        <f t="shared" si="78"/>
        <v>4046</v>
      </c>
      <c r="R43">
        <v>2543</v>
      </c>
      <c r="S43">
        <v>2861</v>
      </c>
      <c r="T43">
        <f t="shared" si="79"/>
        <v>-318</v>
      </c>
      <c r="U43">
        <v>7085</v>
      </c>
      <c r="V43">
        <v>7401</v>
      </c>
      <c r="W43">
        <f t="shared" si="80"/>
        <v>-316</v>
      </c>
      <c r="X43">
        <v>556</v>
      </c>
      <c r="Y43">
        <v>4530</v>
      </c>
      <c r="Z43">
        <f t="shared" si="81"/>
        <v>-3974</v>
      </c>
      <c r="AA43" s="30">
        <v>4404</v>
      </c>
      <c r="AB43" s="30">
        <v>358</v>
      </c>
      <c r="AC43" s="30">
        <f t="shared" si="82"/>
        <v>4046</v>
      </c>
      <c r="AD43" s="19">
        <v>5257</v>
      </c>
      <c r="AE43" s="19">
        <v>1877</v>
      </c>
      <c r="AF43" s="19">
        <f t="shared" si="83"/>
        <v>3380</v>
      </c>
      <c r="AG43">
        <v>0</v>
      </c>
      <c r="AH43">
        <v>1910</v>
      </c>
      <c r="AI43">
        <f t="shared" si="84"/>
        <v>-1910</v>
      </c>
      <c r="AJ43">
        <v>2</v>
      </c>
      <c r="AK43">
        <v>1941</v>
      </c>
      <c r="AL43">
        <f t="shared" si="85"/>
        <v>-1939</v>
      </c>
      <c r="AM43">
        <v>299</v>
      </c>
      <c r="AN43">
        <v>34</v>
      </c>
      <c r="AO43">
        <f t="shared" si="86"/>
        <v>265</v>
      </c>
      <c r="AP43">
        <v>471</v>
      </c>
      <c r="AQ43">
        <v>62</v>
      </c>
      <c r="AR43">
        <f t="shared" si="87"/>
        <v>409</v>
      </c>
      <c r="AS43">
        <v>182</v>
      </c>
      <c r="AT43">
        <v>17</v>
      </c>
      <c r="AU43">
        <f t="shared" si="140"/>
        <v>165</v>
      </c>
      <c r="AV43">
        <v>6</v>
      </c>
      <c r="AW43">
        <v>193</v>
      </c>
      <c r="AX43">
        <f t="shared" si="143"/>
        <v>-187</v>
      </c>
      <c r="AY43">
        <v>247</v>
      </c>
      <c r="AZ43">
        <v>29</v>
      </c>
      <c r="BA43">
        <f t="shared" si="144"/>
        <v>218</v>
      </c>
      <c r="BB43">
        <v>70</v>
      </c>
      <c r="BC43">
        <v>313</v>
      </c>
      <c r="BD43">
        <v>1366</v>
      </c>
      <c r="BE43">
        <v>310</v>
      </c>
      <c r="BF43">
        <v>112</v>
      </c>
      <c r="BG43">
        <f t="shared" si="145"/>
        <v>198</v>
      </c>
      <c r="BH43">
        <v>360</v>
      </c>
      <c r="BI43">
        <v>11</v>
      </c>
      <c r="BJ43">
        <f t="shared" si="146"/>
        <v>349</v>
      </c>
      <c r="BK43" s="5">
        <v>122</v>
      </c>
      <c r="BL43" s="5">
        <v>22</v>
      </c>
      <c r="BM43">
        <f t="shared" si="141"/>
        <v>100</v>
      </c>
      <c r="BN43" s="5">
        <v>158</v>
      </c>
      <c r="BO43" s="5">
        <v>16</v>
      </c>
      <c r="BP43">
        <f t="shared" si="142"/>
        <v>142</v>
      </c>
      <c r="BQ43">
        <v>1161</v>
      </c>
      <c r="BR43">
        <v>154</v>
      </c>
      <c r="BS43">
        <f t="shared" si="22"/>
        <v>1007</v>
      </c>
      <c r="BT43">
        <v>3593</v>
      </c>
      <c r="BU43">
        <v>103</v>
      </c>
      <c r="BV43">
        <f t="shared" si="137"/>
        <v>3490</v>
      </c>
      <c r="BW43">
        <v>1637</v>
      </c>
      <c r="BX43">
        <v>510</v>
      </c>
      <c r="BY43">
        <f t="shared" si="138"/>
        <v>1127</v>
      </c>
      <c r="BZ43">
        <v>462</v>
      </c>
      <c r="CA43">
        <v>1223</v>
      </c>
      <c r="CB43">
        <f t="shared" si="139"/>
        <v>-761</v>
      </c>
      <c r="CC43">
        <v>1504</v>
      </c>
      <c r="CD43">
        <v>549</v>
      </c>
      <c r="CE43">
        <f t="shared" si="88"/>
        <v>955</v>
      </c>
      <c r="CF43">
        <v>1326</v>
      </c>
      <c r="CG43">
        <v>413</v>
      </c>
      <c r="CH43">
        <f t="shared" si="89"/>
        <v>913</v>
      </c>
      <c r="CI43">
        <v>435</v>
      </c>
      <c r="CJ43">
        <v>1326</v>
      </c>
      <c r="CK43">
        <f t="shared" si="90"/>
        <v>-891</v>
      </c>
      <c r="CL43">
        <v>1786</v>
      </c>
      <c r="CM43">
        <v>502</v>
      </c>
      <c r="CN43">
        <f t="shared" si="91"/>
        <v>1284</v>
      </c>
      <c r="CO43">
        <v>735</v>
      </c>
      <c r="CP43">
        <v>948</v>
      </c>
      <c r="CQ43">
        <f t="shared" si="92"/>
        <v>-213</v>
      </c>
      <c r="CR43">
        <v>578</v>
      </c>
      <c r="CS43">
        <v>1695</v>
      </c>
      <c r="CT43">
        <f t="shared" si="93"/>
        <v>-1117</v>
      </c>
      <c r="CU43">
        <v>990</v>
      </c>
      <c r="CV43">
        <v>1461</v>
      </c>
      <c r="CW43">
        <f t="shared" si="94"/>
        <v>-471</v>
      </c>
      <c r="CX43">
        <v>707</v>
      </c>
      <c r="CY43">
        <v>373</v>
      </c>
      <c r="CZ43">
        <f t="shared" si="95"/>
        <v>334</v>
      </c>
      <c r="DA43">
        <v>131</v>
      </c>
      <c r="DB43">
        <v>566</v>
      </c>
      <c r="DC43">
        <f t="shared" si="96"/>
        <v>-435</v>
      </c>
      <c r="DD43">
        <v>1256</v>
      </c>
      <c r="DE43">
        <v>320</v>
      </c>
      <c r="DF43">
        <f t="shared" si="97"/>
        <v>936</v>
      </c>
      <c r="DG43">
        <v>558</v>
      </c>
      <c r="DH43">
        <v>573</v>
      </c>
      <c r="DI43">
        <f t="shared" si="98"/>
        <v>-15</v>
      </c>
      <c r="DJ43">
        <v>708</v>
      </c>
      <c r="DK43">
        <v>404</v>
      </c>
      <c r="DL43">
        <f t="shared" si="99"/>
        <v>304</v>
      </c>
      <c r="DM43">
        <v>247</v>
      </c>
      <c r="DN43">
        <v>331</v>
      </c>
      <c r="DO43">
        <f t="shared" si="100"/>
        <v>-84</v>
      </c>
      <c r="DP43">
        <v>448</v>
      </c>
      <c r="DQ43">
        <v>709</v>
      </c>
      <c r="DR43">
        <f t="shared" si="101"/>
        <v>-261</v>
      </c>
      <c r="DS43">
        <v>644</v>
      </c>
      <c r="DT43">
        <v>420</v>
      </c>
      <c r="DU43">
        <f t="shared" si="102"/>
        <v>224</v>
      </c>
      <c r="DV43">
        <v>5</v>
      </c>
      <c r="DW43">
        <v>1301</v>
      </c>
      <c r="DX43">
        <f t="shared" si="103"/>
        <v>-1296</v>
      </c>
      <c r="DY43">
        <v>8</v>
      </c>
      <c r="DZ43">
        <v>49</v>
      </c>
      <c r="EA43">
        <f t="shared" si="104"/>
        <v>-41</v>
      </c>
      <c r="EB43">
        <v>58</v>
      </c>
      <c r="EC43">
        <v>1377</v>
      </c>
      <c r="ED43">
        <f t="shared" si="105"/>
        <v>-1319</v>
      </c>
      <c r="EE43">
        <v>229</v>
      </c>
      <c r="EF43">
        <v>894</v>
      </c>
      <c r="EG43">
        <f t="shared" si="106"/>
        <v>-665</v>
      </c>
      <c r="EH43">
        <v>285</v>
      </c>
      <c r="EI43">
        <v>455</v>
      </c>
      <c r="EJ43">
        <f t="shared" si="107"/>
        <v>-170</v>
      </c>
      <c r="EK43">
        <v>126</v>
      </c>
      <c r="EL43">
        <v>127</v>
      </c>
      <c r="EM43">
        <f t="shared" si="108"/>
        <v>-1</v>
      </c>
      <c r="EN43">
        <v>65</v>
      </c>
      <c r="EO43">
        <v>160</v>
      </c>
      <c r="EP43">
        <f t="shared" si="109"/>
        <v>-95</v>
      </c>
      <c r="EQ43">
        <v>86</v>
      </c>
      <c r="ER43">
        <v>687</v>
      </c>
      <c r="ES43">
        <f t="shared" si="110"/>
        <v>-601</v>
      </c>
      <c r="ET43">
        <v>478</v>
      </c>
      <c r="EU43">
        <v>651</v>
      </c>
      <c r="EV43">
        <f t="shared" si="111"/>
        <v>-173</v>
      </c>
      <c r="EW43">
        <v>18</v>
      </c>
      <c r="EX43">
        <v>791</v>
      </c>
      <c r="EY43">
        <f t="shared" si="112"/>
        <v>-773</v>
      </c>
      <c r="EZ43">
        <v>268</v>
      </c>
      <c r="FA43">
        <v>146</v>
      </c>
      <c r="FB43">
        <f t="shared" si="113"/>
        <v>122</v>
      </c>
      <c r="FC43">
        <v>386</v>
      </c>
      <c r="FD43">
        <v>133</v>
      </c>
      <c r="FE43">
        <f t="shared" si="114"/>
        <v>253</v>
      </c>
      <c r="FF43">
        <v>195</v>
      </c>
      <c r="FG43">
        <v>181</v>
      </c>
      <c r="FH43">
        <f t="shared" si="115"/>
        <v>14</v>
      </c>
      <c r="FI43">
        <v>24</v>
      </c>
      <c r="FJ43">
        <v>504</v>
      </c>
      <c r="FK43">
        <f t="shared" si="116"/>
        <v>-480</v>
      </c>
      <c r="FL43">
        <v>64</v>
      </c>
      <c r="FM43">
        <v>52</v>
      </c>
      <c r="FN43">
        <f t="shared" si="117"/>
        <v>12</v>
      </c>
      <c r="FO43">
        <v>67</v>
      </c>
      <c r="FP43">
        <v>291</v>
      </c>
      <c r="FQ43">
        <f t="shared" si="118"/>
        <v>-224</v>
      </c>
      <c r="FR43">
        <v>86</v>
      </c>
      <c r="FS43">
        <v>356</v>
      </c>
      <c r="FT43">
        <f t="shared" si="119"/>
        <v>-270</v>
      </c>
      <c r="FU43">
        <v>72</v>
      </c>
      <c r="FV43">
        <v>619</v>
      </c>
      <c r="FW43">
        <f t="shared" si="120"/>
        <v>-547</v>
      </c>
      <c r="FX43">
        <v>177</v>
      </c>
      <c r="FY43">
        <v>110</v>
      </c>
      <c r="FZ43">
        <f t="shared" si="121"/>
        <v>67</v>
      </c>
      <c r="GA43">
        <v>14</v>
      </c>
      <c r="GB43">
        <v>307</v>
      </c>
      <c r="GC43">
        <f t="shared" si="122"/>
        <v>-293</v>
      </c>
      <c r="GD43">
        <v>13</v>
      </c>
      <c r="GE43">
        <v>84</v>
      </c>
      <c r="GF43">
        <f t="shared" si="123"/>
        <v>-71</v>
      </c>
      <c r="GG43">
        <v>182</v>
      </c>
      <c r="GH43">
        <v>53</v>
      </c>
      <c r="GI43">
        <f t="shared" si="124"/>
        <v>129</v>
      </c>
      <c r="GJ43">
        <v>187</v>
      </c>
      <c r="GK43">
        <v>0</v>
      </c>
      <c r="GL43">
        <f t="shared" si="125"/>
        <v>187</v>
      </c>
      <c r="GM43">
        <v>363</v>
      </c>
      <c r="GN43">
        <v>43</v>
      </c>
      <c r="GO43">
        <f t="shared" si="126"/>
        <v>320</v>
      </c>
      <c r="GP43">
        <v>502</v>
      </c>
      <c r="GQ43">
        <v>65</v>
      </c>
      <c r="GR43">
        <f t="shared" si="127"/>
        <v>437</v>
      </c>
      <c r="GS43">
        <v>662</v>
      </c>
      <c r="GT43">
        <v>43</v>
      </c>
      <c r="GU43">
        <f t="shared" si="128"/>
        <v>619</v>
      </c>
      <c r="GV43">
        <v>524</v>
      </c>
      <c r="GW43">
        <v>0</v>
      </c>
      <c r="GX43">
        <f t="shared" si="129"/>
        <v>524</v>
      </c>
      <c r="GY43">
        <v>45</v>
      </c>
      <c r="GZ43">
        <v>1057</v>
      </c>
      <c r="HA43">
        <f t="shared" si="130"/>
        <v>-1012</v>
      </c>
      <c r="HB43">
        <v>105</v>
      </c>
      <c r="HC43">
        <v>7</v>
      </c>
      <c r="HD43">
        <f t="shared" si="131"/>
        <v>98</v>
      </c>
      <c r="HE43">
        <v>47</v>
      </c>
      <c r="HF43">
        <v>692</v>
      </c>
      <c r="HG43">
        <f t="shared" si="132"/>
        <v>-645</v>
      </c>
      <c r="HH43">
        <v>165</v>
      </c>
      <c r="HI43">
        <v>63</v>
      </c>
      <c r="HJ43">
        <f t="shared" si="133"/>
        <v>102</v>
      </c>
      <c r="HK43">
        <v>79</v>
      </c>
      <c r="HL43">
        <v>28</v>
      </c>
      <c r="HM43">
        <f t="shared" si="134"/>
        <v>51</v>
      </c>
      <c r="HN43">
        <v>134</v>
      </c>
      <c r="HO43">
        <v>7</v>
      </c>
      <c r="HP43">
        <f t="shared" si="135"/>
        <v>127</v>
      </c>
    </row>
    <row r="44" spans="1:224" ht="12.75">
      <c r="A44" t="s">
        <v>39</v>
      </c>
      <c r="C44">
        <v>9769</v>
      </c>
      <c r="D44">
        <v>8927</v>
      </c>
      <c r="E44">
        <f t="shared" si="74"/>
        <v>842</v>
      </c>
      <c r="F44">
        <v>10495</v>
      </c>
      <c r="G44">
        <v>8572</v>
      </c>
      <c r="H44">
        <f t="shared" si="75"/>
        <v>1923</v>
      </c>
      <c r="I44">
        <v>13906</v>
      </c>
      <c r="J44">
        <v>9598</v>
      </c>
      <c r="K44">
        <f t="shared" si="76"/>
        <v>4308</v>
      </c>
      <c r="L44">
        <v>6933</v>
      </c>
      <c r="M44">
        <v>8074</v>
      </c>
      <c r="N44">
        <f t="shared" si="77"/>
        <v>-1141</v>
      </c>
      <c r="O44">
        <v>9245</v>
      </c>
      <c r="P44">
        <v>6601</v>
      </c>
      <c r="Q44">
        <f t="shared" si="78"/>
        <v>2644</v>
      </c>
      <c r="R44">
        <v>6008</v>
      </c>
      <c r="S44">
        <v>6603</v>
      </c>
      <c r="T44">
        <f t="shared" si="79"/>
        <v>-595</v>
      </c>
      <c r="U44">
        <v>7136</v>
      </c>
      <c r="V44">
        <v>4677</v>
      </c>
      <c r="W44">
        <f t="shared" si="80"/>
        <v>2459</v>
      </c>
      <c r="X44">
        <v>6388</v>
      </c>
      <c r="Y44">
        <v>5709</v>
      </c>
      <c r="Z44">
        <f t="shared" si="81"/>
        <v>679</v>
      </c>
      <c r="AA44" s="30">
        <v>9286</v>
      </c>
      <c r="AB44" s="30">
        <v>6642</v>
      </c>
      <c r="AC44" s="30">
        <f t="shared" si="82"/>
        <v>2644</v>
      </c>
      <c r="AD44" s="19">
        <v>4508</v>
      </c>
      <c r="AE44" s="19">
        <v>2970</v>
      </c>
      <c r="AF44" s="19">
        <f t="shared" si="83"/>
        <v>1538</v>
      </c>
      <c r="AG44">
        <v>6488</v>
      </c>
      <c r="AH44">
        <v>5248</v>
      </c>
      <c r="AI44">
        <f t="shared" si="84"/>
        <v>1240</v>
      </c>
      <c r="AJ44">
        <v>4870</v>
      </c>
      <c r="AK44">
        <v>4376</v>
      </c>
      <c r="AL44">
        <f t="shared" si="85"/>
        <v>494</v>
      </c>
      <c r="AM44">
        <v>5021</v>
      </c>
      <c r="AN44">
        <v>3395</v>
      </c>
      <c r="AO44">
        <f t="shared" si="86"/>
        <v>1626</v>
      </c>
      <c r="AP44">
        <v>3435</v>
      </c>
      <c r="AQ44">
        <v>3178</v>
      </c>
      <c r="AR44">
        <f t="shared" si="87"/>
        <v>257</v>
      </c>
      <c r="AS44">
        <v>4340</v>
      </c>
      <c r="AT44">
        <v>2155</v>
      </c>
      <c r="AU44">
        <f t="shared" si="140"/>
        <v>2185</v>
      </c>
      <c r="AV44">
        <v>3137</v>
      </c>
      <c r="AW44">
        <v>1562</v>
      </c>
      <c r="AX44">
        <f t="shared" si="143"/>
        <v>1575</v>
      </c>
      <c r="AY44">
        <v>2416</v>
      </c>
      <c r="AZ44">
        <v>3320</v>
      </c>
      <c r="BA44">
        <f t="shared" si="144"/>
        <v>-904</v>
      </c>
      <c r="BB44">
        <v>3906</v>
      </c>
      <c r="BC44">
        <v>2736</v>
      </c>
      <c r="BD44">
        <f aca="true" t="shared" si="147" ref="BD44:BD54">+BB44-BC44</f>
        <v>1170</v>
      </c>
      <c r="BE44">
        <v>2154</v>
      </c>
      <c r="BF44">
        <v>2135</v>
      </c>
      <c r="BG44">
        <f t="shared" si="145"/>
        <v>19</v>
      </c>
      <c r="BH44">
        <v>8158</v>
      </c>
      <c r="BI44">
        <v>4823</v>
      </c>
      <c r="BJ44">
        <f t="shared" si="146"/>
        <v>3335</v>
      </c>
      <c r="BK44" s="5">
        <v>3060</v>
      </c>
      <c r="BL44" s="5">
        <v>2738</v>
      </c>
      <c r="BM44">
        <f t="shared" si="141"/>
        <v>322</v>
      </c>
      <c r="BN44" s="5">
        <v>4565</v>
      </c>
      <c r="BO44" s="5">
        <v>2529</v>
      </c>
      <c r="BP44">
        <f t="shared" si="142"/>
        <v>2036</v>
      </c>
      <c r="BQ44">
        <v>2323</v>
      </c>
      <c r="BR44">
        <v>1721</v>
      </c>
      <c r="BS44">
        <f t="shared" si="22"/>
        <v>602</v>
      </c>
      <c r="BT44">
        <v>3171</v>
      </c>
      <c r="BU44">
        <v>2205</v>
      </c>
      <c r="BV44">
        <f t="shared" si="137"/>
        <v>966</v>
      </c>
      <c r="BW44">
        <v>2523</v>
      </c>
      <c r="BX44">
        <v>1730</v>
      </c>
      <c r="BY44">
        <f t="shared" si="138"/>
        <v>793</v>
      </c>
      <c r="BZ44">
        <v>2563</v>
      </c>
      <c r="CA44">
        <v>1665</v>
      </c>
      <c r="CB44">
        <f t="shared" si="139"/>
        <v>898</v>
      </c>
      <c r="CC44">
        <v>2759</v>
      </c>
      <c r="CD44">
        <v>2253</v>
      </c>
      <c r="CE44">
        <f t="shared" si="88"/>
        <v>506</v>
      </c>
      <c r="CF44">
        <v>2643</v>
      </c>
      <c r="CG44">
        <v>1633</v>
      </c>
      <c r="CH44">
        <f t="shared" si="89"/>
        <v>1010</v>
      </c>
      <c r="CI44">
        <v>2955</v>
      </c>
      <c r="CJ44">
        <v>2008</v>
      </c>
      <c r="CK44">
        <f t="shared" si="90"/>
        <v>947</v>
      </c>
      <c r="CL44">
        <v>3633</v>
      </c>
      <c r="CM44">
        <v>2973</v>
      </c>
      <c r="CN44">
        <f t="shared" si="91"/>
        <v>660</v>
      </c>
      <c r="CO44">
        <v>2493</v>
      </c>
      <c r="CP44">
        <v>1669</v>
      </c>
      <c r="CQ44">
        <f t="shared" si="92"/>
        <v>824</v>
      </c>
      <c r="CR44">
        <v>2462</v>
      </c>
      <c r="CS44">
        <v>1921</v>
      </c>
      <c r="CT44">
        <f t="shared" si="93"/>
        <v>541</v>
      </c>
      <c r="CU44">
        <v>1892</v>
      </c>
      <c r="CV44">
        <v>1488</v>
      </c>
      <c r="CW44">
        <f t="shared" si="94"/>
        <v>404</v>
      </c>
      <c r="CX44">
        <v>2595</v>
      </c>
      <c r="CY44">
        <v>2012</v>
      </c>
      <c r="CZ44">
        <f t="shared" si="95"/>
        <v>583</v>
      </c>
      <c r="DA44">
        <f>45+2258</f>
        <v>2303</v>
      </c>
      <c r="DB44">
        <f>133+1670</f>
        <v>1803</v>
      </c>
      <c r="DC44">
        <f t="shared" si="96"/>
        <v>500</v>
      </c>
      <c r="DD44">
        <f>84+1923</f>
        <v>2007</v>
      </c>
      <c r="DE44">
        <f>25+1496</f>
        <v>1521</v>
      </c>
      <c r="DF44">
        <f t="shared" si="97"/>
        <v>486</v>
      </c>
      <c r="DG44">
        <f>58+2026</f>
        <v>2084</v>
      </c>
      <c r="DH44">
        <f>5+1318</f>
        <v>1323</v>
      </c>
      <c r="DI44">
        <f t="shared" si="98"/>
        <v>761</v>
      </c>
      <c r="DJ44">
        <f>14+1198</f>
        <v>1212</v>
      </c>
      <c r="DK44">
        <f>64+1381</f>
        <v>1445</v>
      </c>
      <c r="DL44">
        <f t="shared" si="99"/>
        <v>-233</v>
      </c>
      <c r="DM44">
        <f>43+2369</f>
        <v>2412</v>
      </c>
      <c r="DN44">
        <f>70+1067</f>
        <v>1137</v>
      </c>
      <c r="DO44">
        <f t="shared" si="100"/>
        <v>1275</v>
      </c>
      <c r="DP44">
        <v>1321</v>
      </c>
      <c r="DQ44">
        <v>1662</v>
      </c>
      <c r="DR44">
        <f t="shared" si="101"/>
        <v>-341</v>
      </c>
      <c r="DS44">
        <f>56+994</f>
        <v>1050</v>
      </c>
      <c r="DT44">
        <f>14+1100</f>
        <v>1114</v>
      </c>
      <c r="DU44">
        <f t="shared" si="102"/>
        <v>-64</v>
      </c>
      <c r="DV44">
        <f>4+1338</f>
        <v>1342</v>
      </c>
      <c r="DW44">
        <f>41+1221</f>
        <v>1262</v>
      </c>
      <c r="DX44">
        <f t="shared" si="103"/>
        <v>80</v>
      </c>
      <c r="DY44">
        <f>6+2179</f>
        <v>2185</v>
      </c>
      <c r="DZ44">
        <f>110+1162</f>
        <v>1272</v>
      </c>
      <c r="EA44">
        <f t="shared" si="104"/>
        <v>913</v>
      </c>
      <c r="EB44">
        <f>9+1643</f>
        <v>1652</v>
      </c>
      <c r="EC44">
        <f>6+1856</f>
        <v>1862</v>
      </c>
      <c r="ED44">
        <f t="shared" si="105"/>
        <v>-210</v>
      </c>
      <c r="EE44">
        <f>14+1371</f>
        <v>1385</v>
      </c>
      <c r="EF44">
        <f>49+1922</f>
        <v>1971</v>
      </c>
      <c r="EG44">
        <f t="shared" si="106"/>
        <v>-586</v>
      </c>
      <c r="EH44">
        <f>23+2339</f>
        <v>2362</v>
      </c>
      <c r="EI44">
        <f>77+1467</f>
        <v>1544</v>
      </c>
      <c r="EJ44">
        <f t="shared" si="107"/>
        <v>818</v>
      </c>
      <c r="EK44">
        <f>41+1994</f>
        <v>2035</v>
      </c>
      <c r="EL44">
        <f>35+923</f>
        <v>958</v>
      </c>
      <c r="EM44">
        <f t="shared" si="108"/>
        <v>1077</v>
      </c>
      <c r="EN44">
        <f>9+1428</f>
        <v>1437</v>
      </c>
      <c r="EO44">
        <f>45+753</f>
        <v>798</v>
      </c>
      <c r="EP44">
        <f t="shared" si="109"/>
        <v>639</v>
      </c>
      <c r="EQ44">
        <f>4+1464</f>
        <v>1468</v>
      </c>
      <c r="ER44">
        <f>158+733</f>
        <v>891</v>
      </c>
      <c r="ES44">
        <f t="shared" si="110"/>
        <v>577</v>
      </c>
      <c r="ET44">
        <f>48+1889</f>
        <v>1937</v>
      </c>
      <c r="EU44">
        <f>119+1016</f>
        <v>1135</v>
      </c>
      <c r="EV44">
        <f t="shared" si="111"/>
        <v>802</v>
      </c>
      <c r="EW44">
        <f>201+1818</f>
        <v>2019</v>
      </c>
      <c r="EX44">
        <f>18+1030</f>
        <v>1048</v>
      </c>
      <c r="EY44">
        <f t="shared" si="112"/>
        <v>971</v>
      </c>
      <c r="EZ44">
        <f>9+1079</f>
        <v>1088</v>
      </c>
      <c r="FA44">
        <f>91+1036</f>
        <v>1127</v>
      </c>
      <c r="FB44">
        <f t="shared" si="113"/>
        <v>-39</v>
      </c>
      <c r="FC44">
        <f>70+1066</f>
        <v>1136</v>
      </c>
      <c r="FD44">
        <f>18+924</f>
        <v>942</v>
      </c>
      <c r="FE44">
        <f t="shared" si="114"/>
        <v>194</v>
      </c>
      <c r="FF44">
        <f>95+966</f>
        <v>1061</v>
      </c>
      <c r="FG44">
        <f>31+835</f>
        <v>866</v>
      </c>
      <c r="FH44">
        <f t="shared" si="115"/>
        <v>195</v>
      </c>
      <c r="FI44">
        <f>14+885</f>
        <v>899</v>
      </c>
      <c r="FJ44">
        <f>39+945</f>
        <v>984</v>
      </c>
      <c r="FK44">
        <f t="shared" si="116"/>
        <v>-85</v>
      </c>
      <c r="FL44">
        <f>128+949</f>
        <v>1077</v>
      </c>
      <c r="FM44">
        <f>23+1162</f>
        <v>1185</v>
      </c>
      <c r="FN44">
        <f t="shared" si="117"/>
        <v>-108</v>
      </c>
      <c r="FO44">
        <f>98+2318</f>
        <v>2416</v>
      </c>
      <c r="FP44">
        <f>121+1879</f>
        <v>2000</v>
      </c>
      <c r="FQ44">
        <f t="shared" si="118"/>
        <v>416</v>
      </c>
      <c r="FR44">
        <f>163+1653</f>
        <v>1816</v>
      </c>
      <c r="FS44">
        <f>56+1647</f>
        <v>1703</v>
      </c>
      <c r="FT44">
        <f t="shared" si="119"/>
        <v>113</v>
      </c>
      <c r="FU44">
        <f>455+2250</f>
        <v>2705</v>
      </c>
      <c r="FV44">
        <f>36+1783</f>
        <v>1819</v>
      </c>
      <c r="FW44">
        <f t="shared" si="120"/>
        <v>886</v>
      </c>
      <c r="FX44">
        <f>253+2017</f>
        <v>2270</v>
      </c>
      <c r="FY44">
        <f>33+2060</f>
        <v>2093</v>
      </c>
      <c r="FZ44">
        <f t="shared" si="121"/>
        <v>177</v>
      </c>
      <c r="GA44">
        <f>207+2418</f>
        <v>2625</v>
      </c>
      <c r="GB44">
        <f>107+2075</f>
        <v>2182</v>
      </c>
      <c r="GC44">
        <f t="shared" si="122"/>
        <v>443</v>
      </c>
      <c r="GD44">
        <f>572+2166</f>
        <v>2738</v>
      </c>
      <c r="GE44">
        <f>16+1726</f>
        <v>1742</v>
      </c>
      <c r="GF44">
        <f t="shared" si="123"/>
        <v>996</v>
      </c>
      <c r="GG44">
        <f>181+1900</f>
        <v>2081</v>
      </c>
      <c r="GH44">
        <f>4+1689</f>
        <v>1693</v>
      </c>
      <c r="GI44">
        <f t="shared" si="124"/>
        <v>388</v>
      </c>
      <c r="GJ44">
        <v>2036</v>
      </c>
      <c r="GK44">
        <f>142+2279</f>
        <v>2421</v>
      </c>
      <c r="GL44">
        <f t="shared" si="125"/>
        <v>-385</v>
      </c>
      <c r="GM44">
        <f>8+2374</f>
        <v>2382</v>
      </c>
      <c r="GN44">
        <f>118+1546</f>
        <v>1664</v>
      </c>
      <c r="GO44">
        <f t="shared" si="126"/>
        <v>718</v>
      </c>
      <c r="GP44">
        <f>37+2883</f>
        <v>2920</v>
      </c>
      <c r="GQ44">
        <f>111+1673</f>
        <v>1784</v>
      </c>
      <c r="GR44">
        <f t="shared" si="127"/>
        <v>1136</v>
      </c>
      <c r="GS44">
        <f>9+2063</f>
        <v>2072</v>
      </c>
      <c r="GT44">
        <f>85+1765</f>
        <v>1850</v>
      </c>
      <c r="GU44">
        <f t="shared" si="128"/>
        <v>222</v>
      </c>
      <c r="GV44">
        <f>9+2074</f>
        <v>2083</v>
      </c>
      <c r="GW44">
        <f>76+1719</f>
        <v>1795</v>
      </c>
      <c r="GX44">
        <f t="shared" si="129"/>
        <v>288</v>
      </c>
      <c r="GY44">
        <f>1+1890</f>
        <v>1891</v>
      </c>
      <c r="GZ44">
        <f>205+1773</f>
        <v>1978</v>
      </c>
      <c r="HA44">
        <f t="shared" si="130"/>
        <v>-87</v>
      </c>
      <c r="HB44">
        <f>17+1669</f>
        <v>1686</v>
      </c>
      <c r="HC44">
        <f>51+2149</f>
        <v>2200</v>
      </c>
      <c r="HD44">
        <f t="shared" si="131"/>
        <v>-514</v>
      </c>
      <c r="HE44">
        <f>166+1991</f>
        <v>2157</v>
      </c>
      <c r="HF44">
        <f>75+1683</f>
        <v>1758</v>
      </c>
      <c r="HG44">
        <f t="shared" si="132"/>
        <v>399</v>
      </c>
      <c r="HH44">
        <v>1690</v>
      </c>
      <c r="HI44">
        <f>126+1482</f>
        <v>1608</v>
      </c>
      <c r="HJ44">
        <f t="shared" si="133"/>
        <v>82</v>
      </c>
      <c r="HK44">
        <f>2074+19</f>
        <v>2093</v>
      </c>
      <c r="HL44">
        <f>44+1449</f>
        <v>1493</v>
      </c>
      <c r="HM44">
        <f t="shared" si="134"/>
        <v>600</v>
      </c>
      <c r="HN44">
        <v>1593</v>
      </c>
      <c r="HO44">
        <v>1408</v>
      </c>
      <c r="HP44">
        <f t="shared" si="135"/>
        <v>185</v>
      </c>
    </row>
    <row r="45" spans="1:224" ht="12.75">
      <c r="A45" t="s">
        <v>40</v>
      </c>
      <c r="C45">
        <v>9174</v>
      </c>
      <c r="D45">
        <v>8915</v>
      </c>
      <c r="E45">
        <f t="shared" si="74"/>
        <v>259</v>
      </c>
      <c r="F45">
        <v>9063</v>
      </c>
      <c r="G45">
        <v>8249</v>
      </c>
      <c r="H45">
        <f t="shared" si="75"/>
        <v>814</v>
      </c>
      <c r="I45">
        <v>10704</v>
      </c>
      <c r="J45">
        <v>9594</v>
      </c>
      <c r="K45">
        <f t="shared" si="76"/>
        <v>1110</v>
      </c>
      <c r="L45">
        <v>6440</v>
      </c>
      <c r="M45">
        <v>7293</v>
      </c>
      <c r="N45">
        <f t="shared" si="77"/>
        <v>-853</v>
      </c>
      <c r="O45">
        <v>6934</v>
      </c>
      <c r="P45">
        <v>6565</v>
      </c>
      <c r="Q45">
        <f t="shared" si="78"/>
        <v>369</v>
      </c>
      <c r="R45">
        <v>5243</v>
      </c>
      <c r="S45">
        <v>5690</v>
      </c>
      <c r="T45">
        <f t="shared" si="79"/>
        <v>-447</v>
      </c>
      <c r="U45">
        <v>5115</v>
      </c>
      <c r="V45">
        <v>4484</v>
      </c>
      <c r="W45">
        <f t="shared" si="80"/>
        <v>631</v>
      </c>
      <c r="X45">
        <v>6325</v>
      </c>
      <c r="Y45">
        <v>4862</v>
      </c>
      <c r="Z45">
        <f t="shared" si="81"/>
        <v>1463</v>
      </c>
      <c r="AA45" s="30">
        <v>6975</v>
      </c>
      <c r="AB45" s="30">
        <v>6606</v>
      </c>
      <c r="AC45" s="30">
        <f t="shared" si="82"/>
        <v>369</v>
      </c>
      <c r="AD45" s="19">
        <v>4174</v>
      </c>
      <c r="AE45" s="19">
        <v>2943</v>
      </c>
      <c r="AF45" s="19">
        <f t="shared" si="83"/>
        <v>1231</v>
      </c>
      <c r="AG45">
        <v>6477</v>
      </c>
      <c r="AH45">
        <v>4802</v>
      </c>
      <c r="AI45">
        <f t="shared" si="84"/>
        <v>1675</v>
      </c>
      <c r="AJ45">
        <v>4865</v>
      </c>
      <c r="AK45">
        <v>3984</v>
      </c>
      <c r="AL45">
        <f t="shared" si="85"/>
        <v>881</v>
      </c>
      <c r="AM45">
        <v>3734</v>
      </c>
      <c r="AN45">
        <v>3393</v>
      </c>
      <c r="AO45">
        <f t="shared" si="86"/>
        <v>341</v>
      </c>
      <c r="AP45">
        <v>2759</v>
      </c>
      <c r="AQ45">
        <v>2867</v>
      </c>
      <c r="AR45">
        <f t="shared" si="87"/>
        <v>-108</v>
      </c>
      <c r="AS45">
        <v>2501</v>
      </c>
      <c r="AT45">
        <v>2155</v>
      </c>
      <c r="AU45">
        <f t="shared" si="140"/>
        <v>346</v>
      </c>
      <c r="AV45">
        <v>1417</v>
      </c>
      <c r="AW45">
        <v>1393</v>
      </c>
      <c r="AX45">
        <f t="shared" si="143"/>
        <v>24</v>
      </c>
      <c r="AY45">
        <v>2204</v>
      </c>
      <c r="AZ45">
        <v>2751</v>
      </c>
      <c r="BA45">
        <v>-546</v>
      </c>
      <c r="BB45">
        <v>1949</v>
      </c>
      <c r="BC45">
        <v>2736</v>
      </c>
      <c r="BD45">
        <f t="shared" si="147"/>
        <v>-787</v>
      </c>
      <c r="BE45">
        <v>1167</v>
      </c>
      <c r="BF45">
        <v>1263</v>
      </c>
      <c r="BG45">
        <f t="shared" si="145"/>
        <v>-96</v>
      </c>
      <c r="BH45">
        <v>6371</v>
      </c>
      <c r="BI45">
        <v>4823</v>
      </c>
      <c r="BJ45">
        <f t="shared" si="146"/>
        <v>1548</v>
      </c>
      <c r="BK45" s="5">
        <v>2453</v>
      </c>
      <c r="BL45" s="5">
        <v>2024</v>
      </c>
      <c r="BM45">
        <f t="shared" si="141"/>
        <v>429</v>
      </c>
      <c r="BN45" s="5">
        <v>4290</v>
      </c>
      <c r="BO45" s="5">
        <v>2529</v>
      </c>
      <c r="BP45">
        <f t="shared" si="142"/>
        <v>1761</v>
      </c>
      <c r="BQ45">
        <v>2270</v>
      </c>
      <c r="BR45">
        <v>1663</v>
      </c>
      <c r="BS45">
        <f t="shared" si="22"/>
        <v>607</v>
      </c>
      <c r="BT45">
        <v>3071</v>
      </c>
      <c r="BU45">
        <v>2194</v>
      </c>
      <c r="BV45">
        <f t="shared" si="137"/>
        <v>877</v>
      </c>
      <c r="BW45">
        <v>2267</v>
      </c>
      <c r="BX45">
        <v>1638</v>
      </c>
      <c r="BY45">
        <f t="shared" si="138"/>
        <v>629</v>
      </c>
      <c r="BZ45">
        <v>2480</v>
      </c>
      <c r="CA45">
        <v>1615</v>
      </c>
      <c r="CB45">
        <f t="shared" si="139"/>
        <v>865</v>
      </c>
      <c r="CC45">
        <v>2679</v>
      </c>
      <c r="CD45">
        <v>2179</v>
      </c>
      <c r="CE45">
        <f t="shared" si="88"/>
        <v>500</v>
      </c>
      <c r="CF45">
        <v>2508</v>
      </c>
      <c r="CG45">
        <v>1617</v>
      </c>
      <c r="CH45">
        <f t="shared" si="89"/>
        <v>891</v>
      </c>
      <c r="CI45">
        <v>2759</v>
      </c>
      <c r="CJ45">
        <v>1985</v>
      </c>
      <c r="CK45">
        <f t="shared" si="90"/>
        <v>774</v>
      </c>
      <c r="CL45">
        <v>3489</v>
      </c>
      <c r="CM45">
        <v>2900</v>
      </c>
      <c r="CN45">
        <f t="shared" si="91"/>
        <v>589</v>
      </c>
      <c r="CO45">
        <v>2205</v>
      </c>
      <c r="CP45">
        <v>1566</v>
      </c>
      <c r="CQ45">
        <f t="shared" si="92"/>
        <v>639</v>
      </c>
      <c r="CR45">
        <v>2337</v>
      </c>
      <c r="CS45">
        <v>1868</v>
      </c>
      <c r="CT45">
        <f t="shared" si="93"/>
        <v>469</v>
      </c>
      <c r="CU45">
        <v>1863</v>
      </c>
      <c r="CV45">
        <v>1338</v>
      </c>
      <c r="CW45">
        <f t="shared" si="94"/>
        <v>525</v>
      </c>
      <c r="CX45">
        <v>2583</v>
      </c>
      <c r="CY45">
        <v>1900</v>
      </c>
      <c r="CZ45">
        <f t="shared" si="95"/>
        <v>683</v>
      </c>
      <c r="DA45">
        <v>2258</v>
      </c>
      <c r="DB45">
        <v>1670</v>
      </c>
      <c r="DC45">
        <f t="shared" si="96"/>
        <v>588</v>
      </c>
      <c r="DD45">
        <v>1923</v>
      </c>
      <c r="DE45">
        <v>1496</v>
      </c>
      <c r="DF45">
        <f t="shared" si="97"/>
        <v>427</v>
      </c>
      <c r="DG45">
        <v>2026</v>
      </c>
      <c r="DH45">
        <v>1318</v>
      </c>
      <c r="DI45">
        <f t="shared" si="98"/>
        <v>708</v>
      </c>
      <c r="DJ45">
        <v>1198</v>
      </c>
      <c r="DK45">
        <v>1381</v>
      </c>
      <c r="DL45">
        <f t="shared" si="99"/>
        <v>-183</v>
      </c>
      <c r="DM45">
        <v>2369</v>
      </c>
      <c r="DN45">
        <v>1067</v>
      </c>
      <c r="DO45">
        <f t="shared" si="100"/>
        <v>1302</v>
      </c>
      <c r="DP45">
        <v>1300</v>
      </c>
      <c r="DQ45">
        <v>1652</v>
      </c>
      <c r="DR45">
        <f t="shared" si="101"/>
        <v>-352</v>
      </c>
      <c r="DS45">
        <v>994</v>
      </c>
      <c r="DT45">
        <v>1100</v>
      </c>
      <c r="DU45">
        <f t="shared" si="102"/>
        <v>-106</v>
      </c>
      <c r="DV45">
        <v>1338</v>
      </c>
      <c r="DW45">
        <v>1221</v>
      </c>
      <c r="DX45">
        <f t="shared" si="103"/>
        <v>117</v>
      </c>
      <c r="DY45">
        <v>2179</v>
      </c>
      <c r="DZ45">
        <v>1162</v>
      </c>
      <c r="EA45">
        <f t="shared" si="104"/>
        <v>1017</v>
      </c>
      <c r="EB45">
        <v>1643</v>
      </c>
      <c r="EC45">
        <v>1856</v>
      </c>
      <c r="ED45">
        <f t="shared" si="105"/>
        <v>-213</v>
      </c>
      <c r="EE45">
        <v>1371</v>
      </c>
      <c r="EF45">
        <v>1922</v>
      </c>
      <c r="EG45">
        <f t="shared" si="106"/>
        <v>-551</v>
      </c>
      <c r="EH45">
        <v>2339</v>
      </c>
      <c r="EI45">
        <v>1467</v>
      </c>
      <c r="EJ45">
        <f t="shared" si="107"/>
        <v>872</v>
      </c>
      <c r="EK45">
        <v>1994</v>
      </c>
      <c r="EL45">
        <v>923</v>
      </c>
      <c r="EM45">
        <f t="shared" si="108"/>
        <v>1071</v>
      </c>
      <c r="EN45">
        <v>1428</v>
      </c>
      <c r="EO45">
        <v>753</v>
      </c>
      <c r="EP45">
        <f t="shared" si="109"/>
        <v>675</v>
      </c>
      <c r="EQ45">
        <v>1464</v>
      </c>
      <c r="ER45">
        <v>733</v>
      </c>
      <c r="ES45">
        <f t="shared" si="110"/>
        <v>731</v>
      </c>
      <c r="ET45">
        <v>1889</v>
      </c>
      <c r="EU45">
        <v>1016</v>
      </c>
      <c r="EV45">
        <f t="shared" si="111"/>
        <v>873</v>
      </c>
      <c r="EW45">
        <v>1818</v>
      </c>
      <c r="EX45">
        <v>1030</v>
      </c>
      <c r="EY45">
        <f t="shared" si="112"/>
        <v>788</v>
      </c>
      <c r="EZ45">
        <v>1079</v>
      </c>
      <c r="FA45">
        <v>1036</v>
      </c>
      <c r="FB45">
        <f t="shared" si="113"/>
        <v>43</v>
      </c>
      <c r="FC45">
        <v>1066</v>
      </c>
      <c r="FD45">
        <v>924</v>
      </c>
      <c r="FE45">
        <f t="shared" si="114"/>
        <v>142</v>
      </c>
      <c r="FF45">
        <v>966</v>
      </c>
      <c r="FG45">
        <v>835</v>
      </c>
      <c r="FH45">
        <f t="shared" si="115"/>
        <v>131</v>
      </c>
      <c r="FI45">
        <v>885</v>
      </c>
      <c r="FJ45">
        <v>945</v>
      </c>
      <c r="FK45">
        <f t="shared" si="116"/>
        <v>-60</v>
      </c>
      <c r="FL45">
        <v>949</v>
      </c>
      <c r="FM45">
        <v>1162</v>
      </c>
      <c r="FN45">
        <f t="shared" si="117"/>
        <v>-213</v>
      </c>
      <c r="FO45">
        <v>2318</v>
      </c>
      <c r="FP45">
        <v>1879</v>
      </c>
      <c r="FQ45">
        <f t="shared" si="118"/>
        <v>439</v>
      </c>
      <c r="FR45">
        <v>1653</v>
      </c>
      <c r="FS45">
        <v>1647</v>
      </c>
      <c r="FT45">
        <f t="shared" si="119"/>
        <v>6</v>
      </c>
      <c r="FU45">
        <v>2250</v>
      </c>
      <c r="FV45">
        <v>1783</v>
      </c>
      <c r="FW45">
        <f t="shared" si="120"/>
        <v>467</v>
      </c>
      <c r="FX45">
        <v>2017</v>
      </c>
      <c r="FY45">
        <v>2060</v>
      </c>
      <c r="FZ45">
        <f t="shared" si="121"/>
        <v>-43</v>
      </c>
      <c r="GA45">
        <v>2418</v>
      </c>
      <c r="GB45">
        <v>2075</v>
      </c>
      <c r="GC45">
        <f t="shared" si="122"/>
        <v>343</v>
      </c>
      <c r="GD45">
        <v>2166</v>
      </c>
      <c r="GE45">
        <v>1726</v>
      </c>
      <c r="GF45">
        <f t="shared" si="123"/>
        <v>440</v>
      </c>
      <c r="GG45">
        <v>1900</v>
      </c>
      <c r="GH45">
        <v>1689</v>
      </c>
      <c r="GI45">
        <f t="shared" si="124"/>
        <v>211</v>
      </c>
      <c r="GJ45">
        <v>2031</v>
      </c>
      <c r="GK45">
        <v>2279</v>
      </c>
      <c r="GL45">
        <f t="shared" si="125"/>
        <v>-248</v>
      </c>
      <c r="GM45">
        <v>2374</v>
      </c>
      <c r="GN45">
        <v>1546</v>
      </c>
      <c r="GO45">
        <f t="shared" si="126"/>
        <v>828</v>
      </c>
      <c r="GP45">
        <v>2883</v>
      </c>
      <c r="GQ45">
        <v>1673</v>
      </c>
      <c r="GR45">
        <f t="shared" si="127"/>
        <v>1210</v>
      </c>
      <c r="GS45">
        <v>2063</v>
      </c>
      <c r="GT45">
        <v>1765</v>
      </c>
      <c r="GU45">
        <f t="shared" si="128"/>
        <v>298</v>
      </c>
      <c r="GV45">
        <v>2074</v>
      </c>
      <c r="GW45">
        <v>1719</v>
      </c>
      <c r="GX45">
        <f t="shared" si="129"/>
        <v>355</v>
      </c>
      <c r="GY45">
        <v>1890</v>
      </c>
      <c r="GZ45">
        <v>1773</v>
      </c>
      <c r="HA45">
        <f t="shared" si="130"/>
        <v>117</v>
      </c>
      <c r="HB45">
        <v>1669</v>
      </c>
      <c r="HC45">
        <v>2149</v>
      </c>
      <c r="HD45">
        <f t="shared" si="131"/>
        <v>-480</v>
      </c>
      <c r="HE45">
        <v>1991</v>
      </c>
      <c r="HF45">
        <v>1683</v>
      </c>
      <c r="HG45">
        <f t="shared" si="132"/>
        <v>308</v>
      </c>
      <c r="HH45">
        <v>1690</v>
      </c>
      <c r="HI45">
        <v>1482</v>
      </c>
      <c r="HJ45">
        <f t="shared" si="133"/>
        <v>208</v>
      </c>
      <c r="HK45">
        <v>2074</v>
      </c>
      <c r="HL45">
        <v>1449</v>
      </c>
      <c r="HM45">
        <f t="shared" si="134"/>
        <v>625</v>
      </c>
      <c r="HN45">
        <v>1592</v>
      </c>
      <c r="HO45">
        <v>1197</v>
      </c>
      <c r="HP45">
        <f t="shared" si="135"/>
        <v>395</v>
      </c>
    </row>
    <row r="46" spans="1:224" ht="12.75">
      <c r="A46" t="s">
        <v>41</v>
      </c>
      <c r="C46">
        <v>0</v>
      </c>
      <c r="D46">
        <v>3</v>
      </c>
      <c r="E46">
        <f t="shared" si="74"/>
        <v>-3</v>
      </c>
      <c r="F46">
        <v>0</v>
      </c>
      <c r="G46">
        <v>151</v>
      </c>
      <c r="H46">
        <f t="shared" si="75"/>
        <v>-151</v>
      </c>
      <c r="I46">
        <v>52</v>
      </c>
      <c r="J46">
        <v>3</v>
      </c>
      <c r="K46">
        <f t="shared" si="76"/>
        <v>49</v>
      </c>
      <c r="L46">
        <v>3</v>
      </c>
      <c r="M46">
        <v>352</v>
      </c>
      <c r="N46">
        <f t="shared" si="77"/>
        <v>-349</v>
      </c>
      <c r="O46">
        <v>24</v>
      </c>
      <c r="P46">
        <v>71</v>
      </c>
      <c r="Q46">
        <f t="shared" si="78"/>
        <v>-47</v>
      </c>
      <c r="R46">
        <v>0</v>
      </c>
      <c r="S46">
        <v>6</v>
      </c>
      <c r="T46">
        <f t="shared" si="79"/>
        <v>-6</v>
      </c>
      <c r="U46">
        <v>122</v>
      </c>
      <c r="V46">
        <v>0</v>
      </c>
      <c r="W46">
        <f t="shared" si="80"/>
        <v>122</v>
      </c>
      <c r="X46">
        <v>216</v>
      </c>
      <c r="Y46">
        <v>34</v>
      </c>
      <c r="Z46">
        <f t="shared" si="81"/>
        <v>182</v>
      </c>
      <c r="AA46" s="30">
        <v>24</v>
      </c>
      <c r="AB46" s="30">
        <v>71</v>
      </c>
      <c r="AC46" s="30">
        <f t="shared" si="82"/>
        <v>-47</v>
      </c>
      <c r="AD46" s="19">
        <v>72</v>
      </c>
      <c r="AE46" s="19">
        <v>0</v>
      </c>
      <c r="AF46" s="19">
        <f t="shared" si="83"/>
        <v>72</v>
      </c>
      <c r="AG46">
        <v>243</v>
      </c>
      <c r="AH46">
        <v>0</v>
      </c>
      <c r="AI46">
        <f t="shared" si="84"/>
        <v>243</v>
      </c>
      <c r="AJ46">
        <v>521</v>
      </c>
      <c r="AK46">
        <v>54</v>
      </c>
      <c r="AL46">
        <f t="shared" si="85"/>
        <v>467</v>
      </c>
      <c r="AM46">
        <v>130</v>
      </c>
      <c r="AN46">
        <v>25</v>
      </c>
      <c r="AO46">
        <f t="shared" si="86"/>
        <v>105</v>
      </c>
      <c r="AP46">
        <v>178</v>
      </c>
      <c r="AQ46">
        <v>62</v>
      </c>
      <c r="AR46">
        <f t="shared" si="87"/>
        <v>116</v>
      </c>
      <c r="AS46">
        <v>25</v>
      </c>
      <c r="AT46">
        <v>115</v>
      </c>
      <c r="AU46">
        <f t="shared" si="140"/>
        <v>-90</v>
      </c>
      <c r="AV46">
        <v>2</v>
      </c>
      <c r="AW46">
        <v>66</v>
      </c>
      <c r="AX46">
        <f t="shared" si="143"/>
        <v>-64</v>
      </c>
      <c r="AY46">
        <v>0</v>
      </c>
      <c r="AZ46">
        <v>28</v>
      </c>
      <c r="BA46">
        <f aca="true" t="shared" si="148" ref="BA46:BA54">+AY46-AZ46</f>
        <v>-28</v>
      </c>
      <c r="BB46">
        <v>250</v>
      </c>
      <c r="BC46">
        <v>173</v>
      </c>
      <c r="BD46">
        <f t="shared" si="147"/>
        <v>77</v>
      </c>
      <c r="BE46">
        <v>125</v>
      </c>
      <c r="BF46">
        <v>155</v>
      </c>
      <c r="BG46">
        <f t="shared" si="145"/>
        <v>-30</v>
      </c>
      <c r="BH46" s="8">
        <v>0</v>
      </c>
      <c r="BI46">
        <v>97</v>
      </c>
      <c r="BJ46">
        <f t="shared" si="146"/>
        <v>-97</v>
      </c>
      <c r="BK46" s="8">
        <v>0</v>
      </c>
      <c r="BL46" s="5">
        <v>278</v>
      </c>
      <c r="BM46">
        <f t="shared" si="141"/>
        <v>-278</v>
      </c>
      <c r="BN46" s="5">
        <v>210</v>
      </c>
      <c r="BO46" s="5">
        <v>273</v>
      </c>
      <c r="BP46">
        <f t="shared" si="142"/>
        <v>-63</v>
      </c>
      <c r="BQ46">
        <v>11</v>
      </c>
      <c r="BR46">
        <v>0</v>
      </c>
      <c r="BS46">
        <f t="shared" si="22"/>
        <v>11</v>
      </c>
      <c r="BT46">
        <v>1</v>
      </c>
      <c r="BU46">
        <v>119</v>
      </c>
      <c r="BV46">
        <f t="shared" si="137"/>
        <v>-118</v>
      </c>
      <c r="BW46">
        <v>0</v>
      </c>
      <c r="BX46">
        <v>127</v>
      </c>
      <c r="BY46">
        <f t="shared" si="138"/>
        <v>-127</v>
      </c>
      <c r="BZ46">
        <v>524</v>
      </c>
      <c r="CA46">
        <v>0</v>
      </c>
      <c r="CB46">
        <f t="shared" si="139"/>
        <v>524</v>
      </c>
      <c r="CC46">
        <v>44</v>
      </c>
      <c r="CD46">
        <v>2</v>
      </c>
      <c r="CE46">
        <f t="shared" si="88"/>
        <v>42</v>
      </c>
      <c r="CF46">
        <v>10</v>
      </c>
      <c r="CG46">
        <v>107</v>
      </c>
      <c r="CH46">
        <f t="shared" si="89"/>
        <v>-97</v>
      </c>
      <c r="CI46">
        <v>0</v>
      </c>
      <c r="CJ46">
        <v>169</v>
      </c>
      <c r="CK46">
        <f t="shared" si="90"/>
        <v>-169</v>
      </c>
      <c r="CL46">
        <v>431</v>
      </c>
      <c r="CM46">
        <v>0</v>
      </c>
      <c r="CN46">
        <f t="shared" si="91"/>
        <v>431</v>
      </c>
      <c r="CO46">
        <v>48</v>
      </c>
      <c r="CP46">
        <v>0</v>
      </c>
      <c r="CQ46">
        <f t="shared" si="92"/>
        <v>48</v>
      </c>
      <c r="CR46">
        <v>4</v>
      </c>
      <c r="CS46">
        <v>176</v>
      </c>
      <c r="CT46">
        <f t="shared" si="93"/>
        <v>-172</v>
      </c>
      <c r="CU46">
        <v>0</v>
      </c>
      <c r="CV46">
        <v>214</v>
      </c>
      <c r="CW46">
        <f t="shared" si="94"/>
        <v>-214</v>
      </c>
      <c r="CX46">
        <v>268</v>
      </c>
      <c r="CY46">
        <v>4</v>
      </c>
      <c r="CZ46">
        <f t="shared" si="95"/>
        <v>264</v>
      </c>
      <c r="DA46">
        <v>3</v>
      </c>
      <c r="DB46">
        <v>80</v>
      </c>
      <c r="DC46">
        <f t="shared" si="96"/>
        <v>-77</v>
      </c>
      <c r="DD46">
        <v>3</v>
      </c>
      <c r="DE46">
        <v>291</v>
      </c>
      <c r="DF46">
        <f t="shared" si="97"/>
        <v>-288</v>
      </c>
      <c r="DG46">
        <v>1</v>
      </c>
      <c r="DH46">
        <v>203</v>
      </c>
      <c r="DI46">
        <f t="shared" si="98"/>
        <v>-202</v>
      </c>
      <c r="DJ46">
        <v>393</v>
      </c>
      <c r="DK46">
        <v>3</v>
      </c>
      <c r="DL46">
        <f t="shared" si="99"/>
        <v>390</v>
      </c>
      <c r="DM46">
        <v>1069</v>
      </c>
      <c r="DN46">
        <v>78</v>
      </c>
      <c r="DO46">
        <f t="shared" si="100"/>
        <v>991</v>
      </c>
      <c r="DP46">
        <v>5</v>
      </c>
      <c r="DQ46">
        <v>52</v>
      </c>
      <c r="DR46">
        <f t="shared" si="101"/>
        <v>-47</v>
      </c>
      <c r="DS46">
        <v>15</v>
      </c>
      <c r="DT46">
        <v>152</v>
      </c>
      <c r="DU46">
        <f t="shared" si="102"/>
        <v>-137</v>
      </c>
      <c r="DV46">
        <v>340</v>
      </c>
      <c r="DW46">
        <v>1</v>
      </c>
      <c r="DX46">
        <f t="shared" si="103"/>
        <v>339</v>
      </c>
      <c r="DY46">
        <v>38</v>
      </c>
      <c r="DZ46">
        <v>40</v>
      </c>
      <c r="EA46">
        <f t="shared" si="104"/>
        <v>-2</v>
      </c>
      <c r="EB46">
        <v>260</v>
      </c>
      <c r="EC46">
        <v>158</v>
      </c>
      <c r="ED46">
        <f t="shared" si="105"/>
        <v>102</v>
      </c>
      <c r="EE46">
        <v>0</v>
      </c>
      <c r="EF46">
        <v>179</v>
      </c>
      <c r="EG46">
        <f t="shared" si="106"/>
        <v>-179</v>
      </c>
      <c r="EH46">
        <v>448</v>
      </c>
      <c r="EI46">
        <v>2</v>
      </c>
      <c r="EJ46">
        <f t="shared" si="107"/>
        <v>446</v>
      </c>
      <c r="EK46">
        <v>9</v>
      </c>
      <c r="EL46">
        <v>53</v>
      </c>
      <c r="EM46">
        <f t="shared" si="108"/>
        <v>-44</v>
      </c>
      <c r="EN46">
        <v>0</v>
      </c>
      <c r="EO46">
        <v>161</v>
      </c>
      <c r="EP46">
        <f t="shared" si="109"/>
        <v>-161</v>
      </c>
      <c r="EQ46">
        <v>5</v>
      </c>
      <c r="ER46">
        <v>142</v>
      </c>
      <c r="ES46">
        <f t="shared" si="110"/>
        <v>-137</v>
      </c>
      <c r="ET46">
        <v>372</v>
      </c>
      <c r="EU46">
        <v>26</v>
      </c>
      <c r="EV46">
        <f t="shared" si="111"/>
        <v>346</v>
      </c>
      <c r="EW46">
        <v>36</v>
      </c>
      <c r="EX46">
        <v>41</v>
      </c>
      <c r="EY46">
        <f t="shared" si="112"/>
        <v>-5</v>
      </c>
      <c r="EZ46">
        <v>18</v>
      </c>
      <c r="FA46">
        <v>274</v>
      </c>
      <c r="FB46">
        <f t="shared" si="113"/>
        <v>-256</v>
      </c>
      <c r="FC46">
        <v>5</v>
      </c>
      <c r="FD46">
        <v>45</v>
      </c>
      <c r="FE46">
        <f t="shared" si="114"/>
        <v>-40</v>
      </c>
      <c r="FF46">
        <v>223</v>
      </c>
      <c r="FG46">
        <v>96</v>
      </c>
      <c r="FH46">
        <f t="shared" si="115"/>
        <v>127</v>
      </c>
      <c r="FI46">
        <v>108</v>
      </c>
      <c r="FJ46">
        <v>5</v>
      </c>
      <c r="FK46">
        <f t="shared" si="116"/>
        <v>103</v>
      </c>
      <c r="FL46">
        <v>1</v>
      </c>
      <c r="FM46">
        <v>198</v>
      </c>
      <c r="FN46">
        <f t="shared" si="117"/>
        <v>-197</v>
      </c>
      <c r="FO46">
        <v>7</v>
      </c>
      <c r="FP46">
        <v>71</v>
      </c>
      <c r="FQ46">
        <f t="shared" si="118"/>
        <v>-64</v>
      </c>
      <c r="FR46">
        <v>455</v>
      </c>
      <c r="FS46">
        <v>5</v>
      </c>
      <c r="FT46">
        <f t="shared" si="119"/>
        <v>450</v>
      </c>
      <c r="FU46">
        <v>249</v>
      </c>
      <c r="FV46">
        <v>37</v>
      </c>
      <c r="FW46">
        <f t="shared" si="120"/>
        <v>212</v>
      </c>
      <c r="FX46">
        <v>22</v>
      </c>
      <c r="FY46">
        <v>118</v>
      </c>
      <c r="FZ46">
        <f t="shared" si="121"/>
        <v>-96</v>
      </c>
      <c r="GA46">
        <v>349</v>
      </c>
      <c r="GB46">
        <v>51</v>
      </c>
      <c r="GC46">
        <f t="shared" si="122"/>
        <v>298</v>
      </c>
      <c r="GD46">
        <v>267</v>
      </c>
      <c r="GE46">
        <v>75</v>
      </c>
      <c r="GF46">
        <f t="shared" si="123"/>
        <v>192</v>
      </c>
      <c r="GG46">
        <v>316</v>
      </c>
      <c r="GH46">
        <v>88</v>
      </c>
      <c r="GI46">
        <f t="shared" si="124"/>
        <v>228</v>
      </c>
      <c r="GJ46">
        <v>760</v>
      </c>
      <c r="GK46">
        <v>94</v>
      </c>
      <c r="GL46">
        <f t="shared" si="125"/>
        <v>666</v>
      </c>
      <c r="GM46">
        <v>46</v>
      </c>
      <c r="GN46">
        <v>184</v>
      </c>
      <c r="GO46">
        <f t="shared" si="126"/>
        <v>-138</v>
      </c>
      <c r="GP46">
        <v>223</v>
      </c>
      <c r="GQ46">
        <v>83</v>
      </c>
      <c r="GR46">
        <f t="shared" si="127"/>
        <v>140</v>
      </c>
      <c r="GS46">
        <v>444</v>
      </c>
      <c r="GT46">
        <v>65</v>
      </c>
      <c r="GU46">
        <f t="shared" si="128"/>
        <v>379</v>
      </c>
      <c r="GV46">
        <v>145</v>
      </c>
      <c r="GW46">
        <v>683</v>
      </c>
      <c r="GX46">
        <f t="shared" si="129"/>
        <v>-538</v>
      </c>
      <c r="GY46">
        <v>241</v>
      </c>
      <c r="GZ46">
        <v>329</v>
      </c>
      <c r="HA46">
        <f t="shared" si="130"/>
        <v>-88</v>
      </c>
      <c r="HB46">
        <v>1063</v>
      </c>
      <c r="HC46">
        <v>387</v>
      </c>
      <c r="HD46">
        <f t="shared" si="131"/>
        <v>676</v>
      </c>
      <c r="HE46">
        <v>366</v>
      </c>
      <c r="HF46">
        <v>543</v>
      </c>
      <c r="HG46">
        <f t="shared" si="132"/>
        <v>-177</v>
      </c>
      <c r="HH46">
        <v>172</v>
      </c>
      <c r="HI46">
        <v>714</v>
      </c>
      <c r="HJ46">
        <f t="shared" si="133"/>
        <v>-542</v>
      </c>
      <c r="HK46">
        <v>908</v>
      </c>
      <c r="HL46">
        <v>645</v>
      </c>
      <c r="HM46">
        <f t="shared" si="134"/>
        <v>263</v>
      </c>
      <c r="HN46">
        <v>701</v>
      </c>
      <c r="HO46">
        <v>465</v>
      </c>
      <c r="HP46">
        <f t="shared" si="135"/>
        <v>236</v>
      </c>
    </row>
    <row r="47" spans="1:224" ht="12.75">
      <c r="A47" t="s">
        <v>42</v>
      </c>
      <c r="C47">
        <v>0</v>
      </c>
      <c r="D47">
        <v>3</v>
      </c>
      <c r="E47">
        <f t="shared" si="74"/>
        <v>-3</v>
      </c>
      <c r="F47">
        <v>0</v>
      </c>
      <c r="G47">
        <v>30</v>
      </c>
      <c r="H47">
        <f t="shared" si="75"/>
        <v>-30</v>
      </c>
      <c r="I47">
        <v>0</v>
      </c>
      <c r="J47">
        <v>76</v>
      </c>
      <c r="K47">
        <f t="shared" si="76"/>
        <v>-76</v>
      </c>
      <c r="L47">
        <v>0</v>
      </c>
      <c r="M47">
        <v>0</v>
      </c>
      <c r="N47">
        <f t="shared" si="77"/>
        <v>0</v>
      </c>
      <c r="O47">
        <v>0</v>
      </c>
      <c r="P47">
        <v>2</v>
      </c>
      <c r="Q47">
        <f t="shared" si="78"/>
        <v>-2</v>
      </c>
      <c r="R47">
        <v>0</v>
      </c>
      <c r="S47">
        <v>43</v>
      </c>
      <c r="T47">
        <f t="shared" si="79"/>
        <v>-43</v>
      </c>
      <c r="U47">
        <v>0</v>
      </c>
      <c r="V47">
        <v>93</v>
      </c>
      <c r="W47">
        <f t="shared" si="80"/>
        <v>-93</v>
      </c>
      <c r="X47">
        <v>0</v>
      </c>
      <c r="Y47">
        <v>2</v>
      </c>
      <c r="Z47">
        <f t="shared" si="81"/>
        <v>-2</v>
      </c>
      <c r="AA47" s="30">
        <v>0</v>
      </c>
      <c r="AB47" s="30">
        <v>2</v>
      </c>
      <c r="AC47" s="30">
        <f t="shared" si="82"/>
        <v>-2</v>
      </c>
      <c r="AD47" s="19">
        <v>0</v>
      </c>
      <c r="AE47" s="19">
        <v>67</v>
      </c>
      <c r="AF47" s="19">
        <f t="shared" si="83"/>
        <v>-67</v>
      </c>
      <c r="AG47">
        <v>0</v>
      </c>
      <c r="AH47">
        <v>145</v>
      </c>
      <c r="AI47">
        <f t="shared" si="84"/>
        <v>-145</v>
      </c>
      <c r="AJ47">
        <v>0</v>
      </c>
      <c r="AK47">
        <v>285</v>
      </c>
      <c r="AL47">
        <f t="shared" si="85"/>
        <v>-285</v>
      </c>
      <c r="AM47">
        <v>0</v>
      </c>
      <c r="AN47">
        <v>0</v>
      </c>
      <c r="AO47">
        <f t="shared" si="86"/>
        <v>0</v>
      </c>
      <c r="AP47">
        <v>0</v>
      </c>
      <c r="AQ47">
        <v>142</v>
      </c>
      <c r="AR47">
        <f t="shared" si="87"/>
        <v>-142</v>
      </c>
      <c r="AS47">
        <v>0</v>
      </c>
      <c r="AT47">
        <v>120</v>
      </c>
      <c r="AU47">
        <f t="shared" si="140"/>
        <v>-120</v>
      </c>
      <c r="AV47">
        <v>0</v>
      </c>
      <c r="AW47">
        <v>18</v>
      </c>
      <c r="AX47">
        <f t="shared" si="143"/>
        <v>-18</v>
      </c>
      <c r="AY47">
        <v>0</v>
      </c>
      <c r="AZ47">
        <v>2</v>
      </c>
      <c r="BA47">
        <f t="shared" si="148"/>
        <v>-2</v>
      </c>
      <c r="BB47">
        <v>0</v>
      </c>
      <c r="BC47">
        <v>277</v>
      </c>
      <c r="BD47">
        <f t="shared" si="147"/>
        <v>-277</v>
      </c>
      <c r="BE47">
        <v>0</v>
      </c>
      <c r="BF47">
        <v>72</v>
      </c>
      <c r="BG47">
        <f t="shared" si="145"/>
        <v>-72</v>
      </c>
      <c r="BH47" s="8">
        <v>0</v>
      </c>
      <c r="BI47">
        <v>1</v>
      </c>
      <c r="BJ47">
        <f t="shared" si="146"/>
        <v>-1</v>
      </c>
      <c r="BK47" s="8">
        <v>0</v>
      </c>
      <c r="BL47" s="5">
        <v>2</v>
      </c>
      <c r="BM47">
        <f t="shared" si="141"/>
        <v>-2</v>
      </c>
      <c r="BN47" s="8">
        <v>0</v>
      </c>
      <c r="BO47" s="5">
        <v>301</v>
      </c>
      <c r="BP47">
        <f t="shared" si="142"/>
        <v>-301</v>
      </c>
      <c r="BQ47">
        <v>0</v>
      </c>
      <c r="BR47">
        <v>116</v>
      </c>
      <c r="BS47">
        <f t="shared" si="22"/>
        <v>-116</v>
      </c>
      <c r="BT47">
        <v>0</v>
      </c>
      <c r="BU47">
        <v>0</v>
      </c>
      <c r="BV47">
        <f t="shared" si="137"/>
        <v>0</v>
      </c>
      <c r="BW47">
        <v>0</v>
      </c>
      <c r="BX47">
        <v>6</v>
      </c>
      <c r="BY47">
        <f t="shared" si="138"/>
        <v>-6</v>
      </c>
      <c r="BZ47">
        <v>0</v>
      </c>
      <c r="CA47">
        <v>352</v>
      </c>
      <c r="CB47">
        <f t="shared" si="139"/>
        <v>-352</v>
      </c>
      <c r="CC47">
        <v>0</v>
      </c>
      <c r="CD47">
        <v>130</v>
      </c>
      <c r="CE47">
        <f t="shared" si="88"/>
        <v>-130</v>
      </c>
      <c r="CF47">
        <v>0</v>
      </c>
      <c r="CG47">
        <v>0</v>
      </c>
      <c r="CH47">
        <f t="shared" si="89"/>
        <v>0</v>
      </c>
      <c r="CI47">
        <v>0</v>
      </c>
      <c r="CJ47">
        <v>1</v>
      </c>
      <c r="CK47">
        <f t="shared" si="90"/>
        <v>-1</v>
      </c>
      <c r="CL47">
        <v>0</v>
      </c>
      <c r="CM47">
        <v>388</v>
      </c>
      <c r="CN47">
        <f t="shared" si="91"/>
        <v>-388</v>
      </c>
      <c r="CO47">
        <v>0</v>
      </c>
      <c r="CP47">
        <v>156</v>
      </c>
      <c r="CQ47">
        <f t="shared" si="92"/>
        <v>-156</v>
      </c>
      <c r="CR47">
        <v>0</v>
      </c>
      <c r="CS47">
        <v>0</v>
      </c>
      <c r="CT47">
        <f t="shared" si="93"/>
        <v>0</v>
      </c>
      <c r="CU47">
        <v>0</v>
      </c>
      <c r="CV47">
        <v>1</v>
      </c>
      <c r="CW47">
        <f t="shared" si="94"/>
        <v>-1</v>
      </c>
      <c r="CX47">
        <v>0</v>
      </c>
      <c r="CY47">
        <v>460</v>
      </c>
      <c r="CZ47">
        <f t="shared" si="95"/>
        <v>-460</v>
      </c>
      <c r="DA47">
        <v>0</v>
      </c>
      <c r="DB47">
        <v>141</v>
      </c>
      <c r="DC47">
        <f t="shared" si="96"/>
        <v>-141</v>
      </c>
      <c r="DD47">
        <v>0</v>
      </c>
      <c r="DE47">
        <v>49</v>
      </c>
      <c r="DF47">
        <f t="shared" si="97"/>
        <v>-49</v>
      </c>
      <c r="DG47">
        <v>0</v>
      </c>
      <c r="DH47">
        <v>3</v>
      </c>
      <c r="DI47">
        <f t="shared" si="98"/>
        <v>-3</v>
      </c>
      <c r="DJ47">
        <v>0</v>
      </c>
      <c r="DK47">
        <v>518</v>
      </c>
      <c r="DL47">
        <f t="shared" si="99"/>
        <v>-518</v>
      </c>
      <c r="DM47">
        <v>0</v>
      </c>
      <c r="DN47">
        <v>156</v>
      </c>
      <c r="DO47">
        <f t="shared" si="100"/>
        <v>-156</v>
      </c>
      <c r="DP47">
        <v>0</v>
      </c>
      <c r="DQ47">
        <v>58</v>
      </c>
      <c r="DR47">
        <f t="shared" si="101"/>
        <v>-58</v>
      </c>
      <c r="DS47">
        <v>0</v>
      </c>
      <c r="DT47">
        <v>3</v>
      </c>
      <c r="DU47">
        <f t="shared" si="102"/>
        <v>-3</v>
      </c>
      <c r="DV47">
        <v>0</v>
      </c>
      <c r="DW47">
        <v>585</v>
      </c>
      <c r="DX47">
        <f t="shared" si="103"/>
        <v>-585</v>
      </c>
      <c r="DY47">
        <v>0</v>
      </c>
      <c r="DZ47">
        <v>82</v>
      </c>
      <c r="EA47">
        <f t="shared" si="104"/>
        <v>-82</v>
      </c>
      <c r="EB47">
        <v>0</v>
      </c>
      <c r="EC47">
        <v>50</v>
      </c>
      <c r="ED47">
        <f t="shared" si="105"/>
        <v>-50</v>
      </c>
      <c r="EE47">
        <v>0</v>
      </c>
      <c r="EF47">
        <v>2</v>
      </c>
      <c r="EG47">
        <f t="shared" si="106"/>
        <v>-2</v>
      </c>
      <c r="EH47">
        <v>0</v>
      </c>
      <c r="EI47">
        <v>633</v>
      </c>
      <c r="EJ47">
        <f t="shared" si="107"/>
        <v>-633</v>
      </c>
      <c r="EK47">
        <v>0</v>
      </c>
      <c r="EL47">
        <v>119</v>
      </c>
      <c r="EM47">
        <f t="shared" si="108"/>
        <v>-119</v>
      </c>
      <c r="EN47">
        <v>0</v>
      </c>
      <c r="EO47">
        <v>0</v>
      </c>
      <c r="EP47">
        <f t="shared" si="109"/>
        <v>0</v>
      </c>
      <c r="EQ47">
        <v>0</v>
      </c>
      <c r="ER47">
        <v>8</v>
      </c>
      <c r="ES47">
        <f t="shared" si="110"/>
        <v>-8</v>
      </c>
      <c r="ET47">
        <v>0</v>
      </c>
      <c r="EU47">
        <v>600</v>
      </c>
      <c r="EV47">
        <f t="shared" si="111"/>
        <v>-600</v>
      </c>
      <c r="EW47">
        <v>0</v>
      </c>
      <c r="EX47">
        <v>276</v>
      </c>
      <c r="EY47">
        <f t="shared" si="112"/>
        <v>-276</v>
      </c>
      <c r="EZ47">
        <v>0</v>
      </c>
      <c r="FA47">
        <v>1</v>
      </c>
      <c r="FB47">
        <f t="shared" si="113"/>
        <v>-1</v>
      </c>
      <c r="FC47">
        <v>0</v>
      </c>
      <c r="FD47">
        <v>2</v>
      </c>
      <c r="FE47">
        <f t="shared" si="114"/>
        <v>-2</v>
      </c>
      <c r="FF47">
        <v>0</v>
      </c>
      <c r="FG47">
        <v>672</v>
      </c>
      <c r="FH47">
        <f t="shared" si="115"/>
        <v>-672</v>
      </c>
      <c r="FI47">
        <v>0</v>
      </c>
      <c r="FJ47">
        <v>327</v>
      </c>
      <c r="FK47">
        <f t="shared" si="116"/>
        <v>-327</v>
      </c>
      <c r="FL47">
        <v>0</v>
      </c>
      <c r="FM47">
        <v>8</v>
      </c>
      <c r="FN47">
        <f t="shared" si="117"/>
        <v>-8</v>
      </c>
      <c r="FO47">
        <v>0</v>
      </c>
      <c r="FP47">
        <v>55</v>
      </c>
      <c r="FQ47">
        <f t="shared" si="118"/>
        <v>-55</v>
      </c>
      <c r="FR47">
        <v>0</v>
      </c>
      <c r="FS47">
        <v>593</v>
      </c>
      <c r="FT47">
        <f t="shared" si="119"/>
        <v>-593</v>
      </c>
      <c r="FU47">
        <v>0</v>
      </c>
      <c r="FV47">
        <v>261</v>
      </c>
      <c r="FW47">
        <f t="shared" si="120"/>
        <v>-261</v>
      </c>
      <c r="FX47">
        <v>0</v>
      </c>
      <c r="FY47">
        <v>11</v>
      </c>
      <c r="FZ47">
        <f t="shared" si="121"/>
        <v>-11</v>
      </c>
      <c r="GA47">
        <v>0</v>
      </c>
      <c r="GB47">
        <v>489</v>
      </c>
      <c r="GC47">
        <f t="shared" si="122"/>
        <v>-489</v>
      </c>
      <c r="GD47">
        <v>0</v>
      </c>
      <c r="GE47">
        <v>293</v>
      </c>
      <c r="GF47">
        <f t="shared" si="123"/>
        <v>-293</v>
      </c>
      <c r="GG47">
        <v>0</v>
      </c>
      <c r="GH47">
        <v>292</v>
      </c>
      <c r="GI47">
        <f t="shared" si="124"/>
        <v>-292</v>
      </c>
      <c r="GJ47">
        <v>0</v>
      </c>
      <c r="GK47">
        <v>10</v>
      </c>
      <c r="GL47">
        <f t="shared" si="125"/>
        <v>-10</v>
      </c>
      <c r="GM47">
        <v>0</v>
      </c>
      <c r="GN47">
        <v>508</v>
      </c>
      <c r="GO47">
        <f t="shared" si="126"/>
        <v>-508</v>
      </c>
      <c r="GP47">
        <v>0</v>
      </c>
      <c r="GQ47">
        <v>68</v>
      </c>
      <c r="GR47">
        <f t="shared" si="127"/>
        <v>-68</v>
      </c>
      <c r="GS47">
        <v>0</v>
      </c>
      <c r="GT47">
        <v>396</v>
      </c>
      <c r="GU47">
        <f t="shared" si="128"/>
        <v>-396</v>
      </c>
      <c r="GV47">
        <v>0</v>
      </c>
      <c r="GW47">
        <v>38</v>
      </c>
      <c r="GX47">
        <f t="shared" si="129"/>
        <v>-38</v>
      </c>
      <c r="GY47">
        <v>0</v>
      </c>
      <c r="GZ47">
        <v>21</v>
      </c>
      <c r="HA47">
        <f t="shared" si="130"/>
        <v>-21</v>
      </c>
      <c r="HB47">
        <v>0</v>
      </c>
      <c r="HC47">
        <v>785</v>
      </c>
      <c r="HD47">
        <f t="shared" si="131"/>
        <v>-785</v>
      </c>
      <c r="HE47">
        <v>0</v>
      </c>
      <c r="HF47">
        <v>431</v>
      </c>
      <c r="HG47">
        <f t="shared" si="132"/>
        <v>-431</v>
      </c>
      <c r="HH47">
        <v>0</v>
      </c>
      <c r="HI47">
        <v>45</v>
      </c>
      <c r="HJ47">
        <f t="shared" si="133"/>
        <v>-45</v>
      </c>
      <c r="HK47">
        <v>0</v>
      </c>
      <c r="HL47">
        <v>12</v>
      </c>
      <c r="HM47">
        <f t="shared" si="134"/>
        <v>-12</v>
      </c>
      <c r="HN47">
        <v>0</v>
      </c>
      <c r="HO47">
        <v>704</v>
      </c>
      <c r="HP47">
        <f t="shared" si="135"/>
        <v>-704</v>
      </c>
    </row>
    <row r="48" spans="1:224" ht="12.75">
      <c r="A48" t="s">
        <v>43</v>
      </c>
      <c r="C48">
        <v>1068</v>
      </c>
      <c r="D48">
        <v>2431</v>
      </c>
      <c r="E48">
        <f t="shared" si="74"/>
        <v>-1363</v>
      </c>
      <c r="F48">
        <v>1919</v>
      </c>
      <c r="G48">
        <v>1831</v>
      </c>
      <c r="H48">
        <f t="shared" si="75"/>
        <v>88</v>
      </c>
      <c r="I48">
        <v>5815</v>
      </c>
      <c r="J48">
        <v>724</v>
      </c>
      <c r="K48">
        <f t="shared" si="76"/>
        <v>5091</v>
      </c>
      <c r="L48">
        <v>4703</v>
      </c>
      <c r="M48">
        <v>3469</v>
      </c>
      <c r="N48">
        <f t="shared" si="77"/>
        <v>1234</v>
      </c>
      <c r="O48">
        <v>7445</v>
      </c>
      <c r="P48">
        <v>3300</v>
      </c>
      <c r="Q48">
        <f t="shared" si="78"/>
        <v>4145</v>
      </c>
      <c r="R48">
        <v>987</v>
      </c>
      <c r="S48">
        <v>1830</v>
      </c>
      <c r="T48">
        <f t="shared" si="79"/>
        <v>-843</v>
      </c>
      <c r="U48">
        <v>2370</v>
      </c>
      <c r="V48">
        <v>335</v>
      </c>
      <c r="W48">
        <f t="shared" si="80"/>
        <v>2035</v>
      </c>
      <c r="X48">
        <v>1725</v>
      </c>
      <c r="Y48">
        <v>792</v>
      </c>
      <c r="Z48">
        <f t="shared" si="81"/>
        <v>933</v>
      </c>
      <c r="AA48" s="30">
        <v>7378</v>
      </c>
      <c r="AB48" s="30">
        <v>3196</v>
      </c>
      <c r="AC48" s="30">
        <f t="shared" si="82"/>
        <v>4182</v>
      </c>
      <c r="AD48" s="19">
        <v>1786</v>
      </c>
      <c r="AE48" s="19">
        <v>1481</v>
      </c>
      <c r="AF48" s="19">
        <f t="shared" si="83"/>
        <v>305</v>
      </c>
      <c r="AG48">
        <v>1610</v>
      </c>
      <c r="AH48">
        <v>119</v>
      </c>
      <c r="AI48">
        <f t="shared" si="84"/>
        <v>1491</v>
      </c>
      <c r="AJ48">
        <v>2358</v>
      </c>
      <c r="AK48">
        <v>2006</v>
      </c>
      <c r="AL48">
        <f t="shared" si="85"/>
        <v>352</v>
      </c>
      <c r="AM48">
        <v>668</v>
      </c>
      <c r="AN48">
        <v>2602</v>
      </c>
      <c r="AO48">
        <f t="shared" si="86"/>
        <v>-1934</v>
      </c>
      <c r="AP48">
        <v>991</v>
      </c>
      <c r="AQ48">
        <v>525</v>
      </c>
      <c r="AR48">
        <f t="shared" si="87"/>
        <v>466</v>
      </c>
      <c r="AS48">
        <v>142</v>
      </c>
      <c r="AT48">
        <v>3245</v>
      </c>
      <c r="AU48">
        <f t="shared" si="140"/>
        <v>-3103</v>
      </c>
      <c r="AV48">
        <v>3571</v>
      </c>
      <c r="AW48">
        <v>510</v>
      </c>
      <c r="AX48">
        <f t="shared" si="143"/>
        <v>3061</v>
      </c>
      <c r="AY48">
        <v>2008</v>
      </c>
      <c r="AZ48">
        <v>439</v>
      </c>
      <c r="BA48">
        <f t="shared" si="148"/>
        <v>1569</v>
      </c>
      <c r="BB48">
        <v>1016</v>
      </c>
      <c r="BC48">
        <v>1887</v>
      </c>
      <c r="BD48">
        <f t="shared" si="147"/>
        <v>-871</v>
      </c>
      <c r="BE48">
        <v>351</v>
      </c>
      <c r="BF48">
        <v>961</v>
      </c>
      <c r="BG48">
        <f t="shared" si="145"/>
        <v>-610</v>
      </c>
      <c r="BH48">
        <v>1415</v>
      </c>
      <c r="BI48">
        <v>1200</v>
      </c>
      <c r="BJ48">
        <f t="shared" si="146"/>
        <v>215</v>
      </c>
      <c r="BK48" s="5">
        <v>1240</v>
      </c>
      <c r="BL48" s="5">
        <v>296</v>
      </c>
      <c r="BM48">
        <f t="shared" si="141"/>
        <v>944</v>
      </c>
      <c r="BN48" s="5">
        <v>1308</v>
      </c>
      <c r="BO48" s="5">
        <v>158</v>
      </c>
      <c r="BP48">
        <f t="shared" si="142"/>
        <v>1150</v>
      </c>
      <c r="BQ48">
        <v>1659</v>
      </c>
      <c r="BR48">
        <v>679</v>
      </c>
      <c r="BS48">
        <f t="shared" si="22"/>
        <v>980</v>
      </c>
      <c r="BT48">
        <v>1242</v>
      </c>
      <c r="BU48">
        <v>778</v>
      </c>
      <c r="BV48">
        <f t="shared" si="137"/>
        <v>464</v>
      </c>
      <c r="BW48">
        <v>1774</v>
      </c>
      <c r="BX48">
        <v>630</v>
      </c>
      <c r="BY48">
        <f t="shared" si="138"/>
        <v>1144</v>
      </c>
      <c r="BZ48">
        <v>1379</v>
      </c>
      <c r="CA48">
        <v>522</v>
      </c>
      <c r="CB48">
        <f t="shared" si="139"/>
        <v>857</v>
      </c>
      <c r="CC48">
        <v>673</v>
      </c>
      <c r="CD48">
        <v>575</v>
      </c>
      <c r="CE48">
        <f t="shared" si="88"/>
        <v>98</v>
      </c>
      <c r="CF48">
        <v>1432</v>
      </c>
      <c r="CG48">
        <v>1246</v>
      </c>
      <c r="CH48">
        <f t="shared" si="89"/>
        <v>186</v>
      </c>
      <c r="CI48">
        <v>1195</v>
      </c>
      <c r="CJ48">
        <v>870</v>
      </c>
      <c r="CK48">
        <f t="shared" si="90"/>
        <v>325</v>
      </c>
      <c r="CL48">
        <v>320</v>
      </c>
      <c r="CM48">
        <v>771</v>
      </c>
      <c r="CN48">
        <f t="shared" si="91"/>
        <v>-451</v>
      </c>
      <c r="CO48">
        <v>1048</v>
      </c>
      <c r="CP48">
        <v>795</v>
      </c>
      <c r="CQ48">
        <f t="shared" si="92"/>
        <v>253</v>
      </c>
      <c r="CR48">
        <v>817</v>
      </c>
      <c r="CS48">
        <v>880</v>
      </c>
      <c r="CT48">
        <f t="shared" si="93"/>
        <v>-63</v>
      </c>
      <c r="CU48">
        <v>1218</v>
      </c>
      <c r="CV48">
        <v>1172</v>
      </c>
      <c r="CW48">
        <f t="shared" si="94"/>
        <v>46</v>
      </c>
      <c r="CX48">
        <v>909</v>
      </c>
      <c r="CY48">
        <v>1435</v>
      </c>
      <c r="CZ48">
        <f t="shared" si="95"/>
        <v>-526</v>
      </c>
      <c r="DA48">
        <v>1935</v>
      </c>
      <c r="DB48">
        <v>525</v>
      </c>
      <c r="DC48">
        <f t="shared" si="96"/>
        <v>1410</v>
      </c>
      <c r="DD48">
        <v>1106</v>
      </c>
      <c r="DE48">
        <v>584</v>
      </c>
      <c r="DF48">
        <f t="shared" si="97"/>
        <v>522</v>
      </c>
      <c r="DG48">
        <v>711</v>
      </c>
      <c r="DH48">
        <v>661</v>
      </c>
      <c r="DI48">
        <f t="shared" si="98"/>
        <v>50</v>
      </c>
      <c r="DJ48">
        <v>820</v>
      </c>
      <c r="DK48">
        <v>492</v>
      </c>
      <c r="DL48">
        <f t="shared" si="99"/>
        <v>328</v>
      </c>
      <c r="DM48">
        <v>1118</v>
      </c>
      <c r="DN48">
        <v>1607</v>
      </c>
      <c r="DO48">
        <f t="shared" si="100"/>
        <v>-489</v>
      </c>
      <c r="DP48">
        <v>1300</v>
      </c>
      <c r="DQ48">
        <v>212</v>
      </c>
      <c r="DR48">
        <f t="shared" si="101"/>
        <v>1088</v>
      </c>
      <c r="DS48">
        <v>732</v>
      </c>
      <c r="DT48">
        <v>815</v>
      </c>
      <c r="DU48">
        <f t="shared" si="102"/>
        <v>-83</v>
      </c>
      <c r="DV48">
        <v>1461</v>
      </c>
      <c r="DW48">
        <v>167</v>
      </c>
      <c r="DX48">
        <f t="shared" si="103"/>
        <v>1294</v>
      </c>
      <c r="DY48">
        <v>1637</v>
      </c>
      <c r="DZ48">
        <v>707</v>
      </c>
      <c r="EA48">
        <f t="shared" si="104"/>
        <v>930</v>
      </c>
      <c r="EB48">
        <v>1293</v>
      </c>
      <c r="EC48">
        <v>594</v>
      </c>
      <c r="ED48">
        <f t="shared" si="105"/>
        <v>699</v>
      </c>
      <c r="EE48">
        <v>195</v>
      </c>
      <c r="EF48">
        <v>329</v>
      </c>
      <c r="EG48">
        <f t="shared" si="106"/>
        <v>-134</v>
      </c>
      <c r="EH48">
        <v>690</v>
      </c>
      <c r="EI48">
        <v>833</v>
      </c>
      <c r="EJ48">
        <f t="shared" si="107"/>
        <v>-143</v>
      </c>
      <c r="EK48">
        <v>714</v>
      </c>
      <c r="EL48">
        <v>912</v>
      </c>
      <c r="EM48">
        <f t="shared" si="108"/>
        <v>-198</v>
      </c>
      <c r="EN48">
        <v>1068</v>
      </c>
      <c r="EO48">
        <v>1026</v>
      </c>
      <c r="EP48">
        <f t="shared" si="109"/>
        <v>42</v>
      </c>
      <c r="EQ48">
        <v>796</v>
      </c>
      <c r="ER48">
        <v>490</v>
      </c>
      <c r="ES48">
        <f t="shared" si="110"/>
        <v>306</v>
      </c>
      <c r="ET48">
        <v>51</v>
      </c>
      <c r="EU48">
        <v>455</v>
      </c>
      <c r="EV48">
        <f t="shared" si="111"/>
        <v>-404</v>
      </c>
      <c r="EW48">
        <v>153</v>
      </c>
      <c r="EX48">
        <v>1192</v>
      </c>
      <c r="EY48">
        <f t="shared" si="112"/>
        <v>-1039</v>
      </c>
      <c r="EZ48">
        <v>135</v>
      </c>
      <c r="FA48">
        <v>775</v>
      </c>
      <c r="FB48">
        <f t="shared" si="113"/>
        <v>-640</v>
      </c>
      <c r="FC48">
        <v>248</v>
      </c>
      <c r="FD48">
        <v>1030</v>
      </c>
      <c r="FE48">
        <f t="shared" si="114"/>
        <v>-782</v>
      </c>
      <c r="FF48">
        <v>212</v>
      </c>
      <c r="FG48">
        <v>288</v>
      </c>
      <c r="FH48">
        <f t="shared" si="115"/>
        <v>-76</v>
      </c>
      <c r="FI48">
        <v>502</v>
      </c>
      <c r="FJ48">
        <v>48</v>
      </c>
      <c r="FK48">
        <f t="shared" si="116"/>
        <v>454</v>
      </c>
      <c r="FL48">
        <v>872</v>
      </c>
      <c r="FM48">
        <v>108</v>
      </c>
      <c r="FN48">
        <f t="shared" si="117"/>
        <v>764</v>
      </c>
      <c r="FO48">
        <v>747</v>
      </c>
      <c r="FP48">
        <v>14</v>
      </c>
      <c r="FQ48">
        <f t="shared" si="118"/>
        <v>733</v>
      </c>
      <c r="FR48">
        <v>81</v>
      </c>
      <c r="FS48">
        <v>55</v>
      </c>
      <c r="FT48">
        <f t="shared" si="119"/>
        <v>26</v>
      </c>
      <c r="FU48">
        <v>751</v>
      </c>
      <c r="FV48">
        <v>611</v>
      </c>
      <c r="FW48">
        <v>139</v>
      </c>
      <c r="FX48">
        <v>774</v>
      </c>
      <c r="FY48">
        <v>219</v>
      </c>
      <c r="FZ48">
        <f t="shared" si="121"/>
        <v>555</v>
      </c>
      <c r="GA48">
        <v>864</v>
      </c>
      <c r="GB48">
        <v>134</v>
      </c>
      <c r="GC48">
        <f t="shared" si="122"/>
        <v>730</v>
      </c>
      <c r="GD48">
        <v>484</v>
      </c>
      <c r="GE48">
        <v>270</v>
      </c>
      <c r="GF48">
        <f t="shared" si="123"/>
        <v>214</v>
      </c>
      <c r="GG48">
        <v>81</v>
      </c>
      <c r="GH48">
        <v>70</v>
      </c>
      <c r="GI48">
        <f t="shared" si="124"/>
        <v>11</v>
      </c>
      <c r="GJ48">
        <v>469</v>
      </c>
      <c r="GK48">
        <v>1100</v>
      </c>
      <c r="GL48">
        <f t="shared" si="125"/>
        <v>-631</v>
      </c>
      <c r="GM48">
        <v>274</v>
      </c>
      <c r="GN48">
        <v>173</v>
      </c>
      <c r="GO48">
        <f t="shared" si="126"/>
        <v>101</v>
      </c>
      <c r="GP48">
        <v>535</v>
      </c>
      <c r="GQ48">
        <v>56</v>
      </c>
      <c r="GR48">
        <f t="shared" si="127"/>
        <v>479</v>
      </c>
      <c r="GS48">
        <v>158</v>
      </c>
      <c r="GT48">
        <v>614</v>
      </c>
      <c r="GU48">
        <f t="shared" si="128"/>
        <v>-456</v>
      </c>
      <c r="GV48">
        <v>797</v>
      </c>
      <c r="GW48">
        <v>618</v>
      </c>
      <c r="GX48">
        <f t="shared" si="129"/>
        <v>179</v>
      </c>
      <c r="GY48">
        <v>1277</v>
      </c>
      <c r="GZ48">
        <v>955</v>
      </c>
      <c r="HA48">
        <f t="shared" si="130"/>
        <v>322</v>
      </c>
      <c r="HB48">
        <v>576</v>
      </c>
      <c r="HC48">
        <v>148</v>
      </c>
      <c r="HD48">
        <f t="shared" si="131"/>
        <v>428</v>
      </c>
      <c r="HE48">
        <v>1162</v>
      </c>
      <c r="HF48">
        <v>76</v>
      </c>
      <c r="HG48">
        <f t="shared" si="132"/>
        <v>1086</v>
      </c>
      <c r="HH48">
        <v>550</v>
      </c>
      <c r="HI48">
        <v>138</v>
      </c>
      <c r="HJ48">
        <f t="shared" si="133"/>
        <v>412</v>
      </c>
      <c r="HK48">
        <v>670</v>
      </c>
      <c r="HL48">
        <v>443</v>
      </c>
      <c r="HM48">
        <f t="shared" si="134"/>
        <v>227</v>
      </c>
      <c r="HN48">
        <v>735</v>
      </c>
      <c r="HO48">
        <v>529</v>
      </c>
      <c r="HP48">
        <f t="shared" si="135"/>
        <v>206</v>
      </c>
    </row>
    <row r="49" spans="1:224" ht="12.75">
      <c r="A49" s="9" t="s">
        <v>44</v>
      </c>
      <c r="B49" s="9"/>
      <c r="C49" s="9">
        <f>+C28+C33+C41+C47+C48</f>
        <v>85696</v>
      </c>
      <c r="D49" s="9">
        <f>+D28+D33+D41+D47+D48</f>
        <v>77524</v>
      </c>
      <c r="E49" s="9">
        <f t="shared" si="74"/>
        <v>8172</v>
      </c>
      <c r="F49" s="9">
        <f>+F28+F33+F41+F47+F48</f>
        <v>90643</v>
      </c>
      <c r="G49" s="9">
        <f>+G28+G33+G41+G47+G48</f>
        <v>78877</v>
      </c>
      <c r="H49" s="9">
        <f t="shared" si="75"/>
        <v>11766</v>
      </c>
      <c r="I49" s="9">
        <f>+I28+I33+I41+I47+I48</f>
        <v>140210</v>
      </c>
      <c r="J49" s="9">
        <f>+J28+J33+J41+J47+J48</f>
        <v>114785</v>
      </c>
      <c r="K49" s="9">
        <f t="shared" si="76"/>
        <v>25425</v>
      </c>
      <c r="L49" s="9">
        <f>+L28+L33+L41+L47+L48</f>
        <v>125209</v>
      </c>
      <c r="M49" s="9">
        <f>+M28+M33+M41+M47+M48</f>
        <v>93909</v>
      </c>
      <c r="N49" s="9">
        <f t="shared" si="77"/>
        <v>31300</v>
      </c>
      <c r="O49" s="9">
        <f>+O28+O33+O41+O47+O48</f>
        <v>94773</v>
      </c>
      <c r="P49" s="9">
        <f>+P28+P33+P41+P47+P48</f>
        <v>60813</v>
      </c>
      <c r="Q49" s="9">
        <f t="shared" si="78"/>
        <v>33960</v>
      </c>
      <c r="R49" s="9">
        <f>+R28+R33+R41+R47+R48</f>
        <v>68548</v>
      </c>
      <c r="S49" s="9">
        <f>+S28+S33+S41+S47+S48</f>
        <v>51202</v>
      </c>
      <c r="T49" s="9">
        <f t="shared" si="79"/>
        <v>17346</v>
      </c>
      <c r="U49" s="9">
        <f>+U28+U33+U41+U47+U48</f>
        <v>71063</v>
      </c>
      <c r="V49" s="9">
        <f>+V28+V33+V41+V47+V48</f>
        <v>53929</v>
      </c>
      <c r="W49" s="9">
        <f t="shared" si="80"/>
        <v>17134</v>
      </c>
      <c r="X49" s="9">
        <f>+X28+X33+X41+X47+X48</f>
        <v>62185</v>
      </c>
      <c r="Y49" s="9">
        <f>+Y28+Y33+Y41+Y47+Y48</f>
        <v>51202</v>
      </c>
      <c r="Z49" s="9">
        <f t="shared" si="81"/>
        <v>10983</v>
      </c>
      <c r="AA49" s="9">
        <f>+AA28+AA33+AA41+AA47+AA48</f>
        <v>95039</v>
      </c>
      <c r="AB49" s="9">
        <f>+AB28+AB33+AB41+AB47+AB48</f>
        <v>61884</v>
      </c>
      <c r="AC49" s="9">
        <f t="shared" si="82"/>
        <v>33155</v>
      </c>
      <c r="AD49" s="17">
        <f>+AD28+AD33+AD41+AD47+AD48</f>
        <v>55799</v>
      </c>
      <c r="AE49" s="17">
        <f>+AE28+AE33+AE41+AE47+AE48</f>
        <v>45243</v>
      </c>
      <c r="AF49" s="17">
        <f t="shared" si="83"/>
        <v>10556</v>
      </c>
      <c r="AG49" s="9">
        <f>+AG28+AG33+AG41+AG47+AG48</f>
        <v>45309</v>
      </c>
      <c r="AH49" s="9">
        <f>+AH28+AH33+AH41+AH47+AH48</f>
        <v>34454</v>
      </c>
      <c r="AI49" s="9">
        <f t="shared" si="84"/>
        <v>10855</v>
      </c>
      <c r="AJ49" s="9">
        <f>+AJ28+AJ33+AJ41+AJ47+AJ48</f>
        <v>35449</v>
      </c>
      <c r="AK49" s="9">
        <f>+AK28+AK33+AK41+AK47+AK48</f>
        <v>35090</v>
      </c>
      <c r="AL49" s="9">
        <f t="shared" si="85"/>
        <v>359</v>
      </c>
      <c r="AM49" s="9">
        <f>+AM28+AM33+AM41+AM47+AM48</f>
        <v>34270</v>
      </c>
      <c r="AN49" s="9">
        <f>+AN28+AN33+AN41+AN47+AN48</f>
        <v>25712</v>
      </c>
      <c r="AO49" s="9">
        <f t="shared" si="86"/>
        <v>8558</v>
      </c>
      <c r="AP49" s="9">
        <f>+AP28+AP33+AP41+AP47+AP48</f>
        <v>25214</v>
      </c>
      <c r="AQ49" s="9">
        <f>+AQ28+AQ33+AQ41+AQ47+AQ48</f>
        <v>20786</v>
      </c>
      <c r="AR49" s="9">
        <f t="shared" si="87"/>
        <v>4428</v>
      </c>
      <c r="AS49" s="9">
        <f>+AS28+AS33+AS41+AS47+AS48</f>
        <v>28935</v>
      </c>
      <c r="AT49" s="9">
        <f>+AT28+AT33+AT41+AT47+AT48</f>
        <v>20748</v>
      </c>
      <c r="AU49" s="9">
        <f t="shared" si="140"/>
        <v>8187</v>
      </c>
      <c r="AV49" s="9">
        <f>+AV28+AV33+AV41+AV47+AV48</f>
        <v>28307</v>
      </c>
      <c r="AW49" s="9">
        <f>+AW28+AW33+AW41+AW47+AW48</f>
        <v>15685</v>
      </c>
      <c r="AX49" s="9">
        <f t="shared" si="143"/>
        <v>12622</v>
      </c>
      <c r="AY49" s="9">
        <f>+AY28+AY33+AY41+AY47+AY48</f>
        <v>19985</v>
      </c>
      <c r="AZ49" s="9">
        <f>+AZ28+AZ33+AZ41+AZ47+AZ48</f>
        <v>16437</v>
      </c>
      <c r="BA49" s="9">
        <f t="shared" si="148"/>
        <v>3548</v>
      </c>
      <c r="BB49" s="9">
        <f>+BB28+BB33+BB41+BB47+BB48</f>
        <v>21312</v>
      </c>
      <c r="BC49" s="9">
        <f>+BC28+BC33+BC41+BC47+BC48</f>
        <v>17647</v>
      </c>
      <c r="BD49" s="9">
        <f t="shared" si="147"/>
        <v>3665</v>
      </c>
      <c r="BE49" s="9">
        <f>+BE28+BE33+BE41+BE47+BE48</f>
        <v>20198</v>
      </c>
      <c r="BF49" s="9">
        <f>+BF28+BF33+BF41+BF47+BF48</f>
        <v>17804</v>
      </c>
      <c r="BG49" s="9">
        <f t="shared" si="145"/>
        <v>2394</v>
      </c>
      <c r="BH49" s="9">
        <f>+BH28+BH33+BH41+BH47+BH48</f>
        <v>24335</v>
      </c>
      <c r="BI49" s="9">
        <f>+BI28+BI33+BI41+BI47+BI48</f>
        <v>20720</v>
      </c>
      <c r="BJ49" s="9">
        <f t="shared" si="146"/>
        <v>3615</v>
      </c>
      <c r="BK49" s="9">
        <f>+BK28+BK33+BK41+BK47+BK48</f>
        <v>15873</v>
      </c>
      <c r="BL49" s="9">
        <f>+BL28+BL33+BL41+BL47+BL48</f>
        <v>10829</v>
      </c>
      <c r="BM49" s="9">
        <f t="shared" si="141"/>
        <v>5044</v>
      </c>
      <c r="BN49" s="9">
        <f>+BN28+BN33+BN41+BN47+BN48</f>
        <v>15479</v>
      </c>
      <c r="BO49" s="9">
        <f>+BO28+BO33+BO41+BO47+BO48</f>
        <v>9796</v>
      </c>
      <c r="BP49" s="9">
        <f t="shared" si="142"/>
        <v>5683</v>
      </c>
      <c r="BQ49" s="9">
        <f>+BQ28+BQ33+BQ41+BQ47+BQ48</f>
        <v>13017</v>
      </c>
      <c r="BR49" s="9">
        <f>+BR28+BR33+BR41+BR47+BR48</f>
        <v>11079</v>
      </c>
      <c r="BS49" s="9">
        <f t="shared" si="22"/>
        <v>1938</v>
      </c>
      <c r="BT49" s="9">
        <f>+BT28+BT33+BT41+BT47+BT48</f>
        <v>14748</v>
      </c>
      <c r="BU49" s="9">
        <f>+BU28+BU33+BU41+BU47+BU48</f>
        <v>8236</v>
      </c>
      <c r="BV49" s="9">
        <f t="shared" si="137"/>
        <v>6512</v>
      </c>
      <c r="BW49" s="9">
        <f>+BW28+BW33+BW41+BW47+BW48</f>
        <v>11351</v>
      </c>
      <c r="BX49" s="9">
        <f>+BX28+BX33+BX41+BX47+BX48</f>
        <v>7865</v>
      </c>
      <c r="BY49" s="9">
        <f t="shared" si="138"/>
        <v>3486</v>
      </c>
      <c r="BZ49" s="9">
        <f>+BZ28+BZ33+BZ41+BZ47+BZ48</f>
        <v>11026</v>
      </c>
      <c r="CA49" s="9">
        <f>+CA28+CA33+CA41+CA47+CA48</f>
        <v>9242</v>
      </c>
      <c r="CB49" s="9">
        <f t="shared" si="139"/>
        <v>1784</v>
      </c>
      <c r="CC49" s="9">
        <f>+CC28+CC33+CC41+CC47+CC48</f>
        <v>12566</v>
      </c>
      <c r="CD49" s="9">
        <f>+CD28+CD33+CD41+CD47+CD48</f>
        <v>8396</v>
      </c>
      <c r="CE49" s="9">
        <f t="shared" si="88"/>
        <v>4170</v>
      </c>
      <c r="CF49" s="9">
        <f>+CF28+CF33+CF41+CF47+CF48</f>
        <v>11929</v>
      </c>
      <c r="CG49" s="9">
        <f>+CG28+CG33+CG41+CG47+CG48</f>
        <v>9150</v>
      </c>
      <c r="CH49" s="9">
        <f t="shared" si="89"/>
        <v>2779</v>
      </c>
      <c r="CI49" s="9">
        <f>+CI28+CI33+CI41+CI47+CI48</f>
        <v>10766</v>
      </c>
      <c r="CJ49" s="9">
        <f>+CJ28+CJ33+CJ41+CJ47+CJ48</f>
        <v>9325</v>
      </c>
      <c r="CK49" s="9">
        <f t="shared" si="90"/>
        <v>1441</v>
      </c>
      <c r="CL49" s="9">
        <f>+CL28+CL33+CL41+CL47+CL48</f>
        <v>11847</v>
      </c>
      <c r="CM49" s="9">
        <f>+CM28+CM33+CM41+CM47+CM48</f>
        <v>9665</v>
      </c>
      <c r="CN49" s="9">
        <f t="shared" si="91"/>
        <v>2182</v>
      </c>
      <c r="CO49" s="9">
        <f>+CO28+CO33+CO41+CO47+CO48</f>
        <v>13132</v>
      </c>
      <c r="CP49" s="9">
        <f>+CP28+CP33+CP41+CP47+CP48</f>
        <v>10439</v>
      </c>
      <c r="CQ49" s="9">
        <f t="shared" si="92"/>
        <v>2693</v>
      </c>
      <c r="CR49" s="9">
        <f>+CR28+CR33+CR41+CR47+CR48</f>
        <v>15985</v>
      </c>
      <c r="CS49" s="9">
        <f>+CS28+CS33+CS41+CS47+CS48</f>
        <v>11363</v>
      </c>
      <c r="CT49" s="9">
        <f t="shared" si="93"/>
        <v>4622</v>
      </c>
      <c r="CU49" s="9">
        <f>+CU28+CU33+CU41+CU47+CU48</f>
        <v>13543</v>
      </c>
      <c r="CV49" s="9">
        <f>+CV28+CV33+CV41+CV47+CV48</f>
        <v>12318</v>
      </c>
      <c r="CW49" s="9">
        <f t="shared" si="94"/>
        <v>1225</v>
      </c>
      <c r="CX49" s="9">
        <f>+CX28+CX33+CX41+CX47+CX48</f>
        <v>12882</v>
      </c>
      <c r="CY49" s="9">
        <f>+CY28+CY33+CY41+CY47+CY48</f>
        <v>11405</v>
      </c>
      <c r="CZ49" s="9">
        <f t="shared" si="95"/>
        <v>1477</v>
      </c>
      <c r="DA49" s="9">
        <f>+DA28+DA33+DA41+DA47+DA48</f>
        <v>13570</v>
      </c>
      <c r="DB49" s="9">
        <f>+DB28+DB33+DB41+DB47+DB48</f>
        <v>9409</v>
      </c>
      <c r="DC49" s="9">
        <f t="shared" si="96"/>
        <v>4161</v>
      </c>
      <c r="DD49" s="9">
        <f>+DD28+DD33+DD41+DD47+DD48</f>
        <v>9827</v>
      </c>
      <c r="DE49" s="9">
        <f>+DE28+DE33+DE41+DE47+DE48</f>
        <v>7246</v>
      </c>
      <c r="DF49" s="9">
        <f t="shared" si="97"/>
        <v>2581</v>
      </c>
      <c r="DG49" s="9">
        <f>+DG28+DG33+DG41+DG47+DG48</f>
        <v>9361</v>
      </c>
      <c r="DH49" s="9">
        <f>+DH28+DH33+DH41+DH47+DH48</f>
        <v>7490</v>
      </c>
      <c r="DI49" s="9">
        <f t="shared" si="98"/>
        <v>1871</v>
      </c>
      <c r="DJ49" s="9">
        <f>+DJ28+DJ33+DJ41+DJ47+DJ48</f>
        <v>7773</v>
      </c>
      <c r="DK49" s="9">
        <f>+DK28+DK33+DK41+DK47+DK48</f>
        <v>5942</v>
      </c>
      <c r="DL49" s="9">
        <f t="shared" si="99"/>
        <v>1831</v>
      </c>
      <c r="DM49" s="9">
        <f>+DM28+DM33+DM41+DM47+DM48</f>
        <v>9411</v>
      </c>
      <c r="DN49" s="9">
        <v>5687</v>
      </c>
      <c r="DO49" s="9">
        <f t="shared" si="100"/>
        <v>3724</v>
      </c>
      <c r="DP49" s="9">
        <v>6816</v>
      </c>
      <c r="DQ49" s="9">
        <f>+DQ28+DQ33+DQ41+DQ47+DQ48</f>
        <v>6060</v>
      </c>
      <c r="DR49" s="9">
        <f t="shared" si="101"/>
        <v>756</v>
      </c>
      <c r="DS49" s="9">
        <f>+DS28+DS33+DS41+DS47+DS48</f>
        <v>10740</v>
      </c>
      <c r="DT49" s="9">
        <v>6692</v>
      </c>
      <c r="DU49" s="9">
        <f t="shared" si="102"/>
        <v>4048</v>
      </c>
      <c r="DV49" s="9">
        <f>+DV28+DV33+DV41+DV47+DV48</f>
        <v>7204</v>
      </c>
      <c r="DW49" s="9">
        <v>7297</v>
      </c>
      <c r="DX49" s="9">
        <f t="shared" si="103"/>
        <v>-93</v>
      </c>
      <c r="DY49" s="9">
        <f>+DY28+DY33+DY41+DY47+DY48</f>
        <v>9732</v>
      </c>
      <c r="DZ49" s="9">
        <f>+DZ28+DZ33+DZ41+DZ47+DZ48</f>
        <v>6757</v>
      </c>
      <c r="EA49" s="9">
        <f t="shared" si="104"/>
        <v>2975</v>
      </c>
      <c r="EB49" s="9">
        <f>+EB28+EB33+EB41+EB47+EB48</f>
        <v>10021</v>
      </c>
      <c r="EC49" s="9">
        <f>+EC28+EC33+EC41+EC47+EC48</f>
        <v>8857</v>
      </c>
      <c r="ED49" s="9">
        <f t="shared" si="105"/>
        <v>1164</v>
      </c>
      <c r="EE49" s="9">
        <f>+EE28+EE33+EE41+EE47+EE48</f>
        <v>8943</v>
      </c>
      <c r="EF49" s="9">
        <f>+EF28+EF33+EF41+EF47+EF48</f>
        <v>7437</v>
      </c>
      <c r="EG49" s="9">
        <f t="shared" si="106"/>
        <v>1506</v>
      </c>
      <c r="EH49" s="9">
        <f>+EH28+EH33+EH41+EH47+EH48</f>
        <v>10596</v>
      </c>
      <c r="EI49" s="9">
        <f>+EI28+EI33+EI41+EI47+EI48</f>
        <v>6406</v>
      </c>
      <c r="EJ49" s="9">
        <f t="shared" si="107"/>
        <v>4190</v>
      </c>
      <c r="EK49" s="9">
        <f>+EK28+EK33+EK41+EK47+EK48</f>
        <v>10632</v>
      </c>
      <c r="EL49" s="9">
        <f>+EL28+EL33+EL41+EL47+EL48</f>
        <v>7845</v>
      </c>
      <c r="EM49" s="9">
        <f t="shared" si="108"/>
        <v>2787</v>
      </c>
      <c r="EN49" s="9">
        <f>+EN28+EN33+EN41+EN47+EN48</f>
        <v>8696</v>
      </c>
      <c r="EO49" s="9">
        <f>+EO28+EO33+EO41+EO47+EO48</f>
        <v>5406</v>
      </c>
      <c r="EP49" s="9">
        <f t="shared" si="109"/>
        <v>3290</v>
      </c>
      <c r="EQ49" s="9">
        <f>+EQ28+EQ33+EQ41+EQ47+EQ48</f>
        <v>8365</v>
      </c>
      <c r="ER49" s="9">
        <f>+ER28+ER33+ER41+ER47+ER48</f>
        <v>5535</v>
      </c>
      <c r="ES49" s="9">
        <f t="shared" si="110"/>
        <v>2830</v>
      </c>
      <c r="ET49" s="9">
        <f>+ET28+ET33+ET41+ET47+ET48</f>
        <v>8499</v>
      </c>
      <c r="EU49" s="9">
        <f>+EU28+EU33+EU41+EU47+EU48</f>
        <v>5399</v>
      </c>
      <c r="EV49" s="9">
        <f t="shared" si="111"/>
        <v>3100</v>
      </c>
      <c r="EW49" s="9">
        <f>+EW28+EW33+EW41+EW47+EW48</f>
        <v>8472</v>
      </c>
      <c r="EX49" s="9">
        <f>+EX28+EX33+EX41+EX47+EX48</f>
        <v>5749</v>
      </c>
      <c r="EY49" s="9">
        <f t="shared" si="112"/>
        <v>2723</v>
      </c>
      <c r="EZ49" s="9">
        <f>+EZ28+EZ33+EZ41+EZ47+EZ48</f>
        <v>5294</v>
      </c>
      <c r="FA49" s="9">
        <f>+FA28+FA33+FA41+FA47+FA48</f>
        <v>4479</v>
      </c>
      <c r="FB49" s="9">
        <f t="shared" si="113"/>
        <v>815</v>
      </c>
      <c r="FC49" s="9">
        <f>+FC28+FC33+FC41+FC47+FC48</f>
        <v>6245</v>
      </c>
      <c r="FD49" s="9">
        <f>+FD28+FD33+FD41+FD47+FD48</f>
        <v>5329</v>
      </c>
      <c r="FE49" s="9">
        <f t="shared" si="114"/>
        <v>916</v>
      </c>
      <c r="FF49" s="9">
        <f>+FF28+FF33+FF41+FF47+FF48</f>
        <v>4165</v>
      </c>
      <c r="FG49" s="9">
        <f>+FG28+FG33+FG41+FG47+FG48</f>
        <v>4529</v>
      </c>
      <c r="FH49" s="9">
        <f t="shared" si="115"/>
        <v>-364</v>
      </c>
      <c r="FI49" s="9">
        <f>+FI28+FI33+FI41+FI47+FI48</f>
        <v>6644</v>
      </c>
      <c r="FJ49" s="9">
        <f>+FJ28+FJ33+FJ41+FJ47+FJ48</f>
        <v>4147</v>
      </c>
      <c r="FK49" s="9">
        <f t="shared" si="116"/>
        <v>2497</v>
      </c>
      <c r="FL49" s="9">
        <f>+FL28+FL33+FL41+FL47+FL48</f>
        <v>6221</v>
      </c>
      <c r="FM49" s="9">
        <f>+FM28+FM33+FM41+FM47+FM48</f>
        <v>3904</v>
      </c>
      <c r="FN49" s="9">
        <f t="shared" si="117"/>
        <v>2317</v>
      </c>
      <c r="FO49" s="9">
        <f>+FO28+FO33+FO41+FO47+FO48</f>
        <v>7347</v>
      </c>
      <c r="FP49" s="9">
        <f>+FP28+FP33+FP41+FP47+FP48</f>
        <v>4757</v>
      </c>
      <c r="FQ49" s="9">
        <f t="shared" si="118"/>
        <v>2590</v>
      </c>
      <c r="FR49" s="9">
        <f>+FR28+FR33+FR41+FR47+FR48</f>
        <v>5703</v>
      </c>
      <c r="FS49" s="9">
        <f>+FS28+FS33+FS41+FS47+FS48</f>
        <v>4605</v>
      </c>
      <c r="FT49" s="9">
        <f t="shared" si="119"/>
        <v>1098</v>
      </c>
      <c r="FU49" s="9">
        <f>+FU28+FU33+FU41+FU47+FU48</f>
        <v>10534</v>
      </c>
      <c r="FV49" s="9">
        <f>+FV28+FV33+FV41+FV47+FV48</f>
        <v>5963</v>
      </c>
      <c r="FW49" s="9">
        <f t="shared" si="120"/>
        <v>4571</v>
      </c>
      <c r="FX49" s="9">
        <f>+FX28+FX33+FX41+FX47+FX48</f>
        <v>7016</v>
      </c>
      <c r="FY49" s="9">
        <f>+FY28+FY33+FY41+FY47+FY48</f>
        <v>4662</v>
      </c>
      <c r="FZ49" s="9">
        <f t="shared" si="121"/>
        <v>2354</v>
      </c>
      <c r="GA49" s="9">
        <f>+GA28+GA33+GA41+GA47+GA48</f>
        <v>6380</v>
      </c>
      <c r="GB49" s="9">
        <v>5203</v>
      </c>
      <c r="GC49" s="9">
        <f t="shared" si="122"/>
        <v>1177</v>
      </c>
      <c r="GD49" s="9">
        <f>+GD28+GD33+GD41+GD47+GD48</f>
        <v>5023</v>
      </c>
      <c r="GE49" s="9">
        <f>+GE28+GE33+GE41+GE47+GE48</f>
        <v>4230</v>
      </c>
      <c r="GF49" s="9">
        <f t="shared" si="123"/>
        <v>793</v>
      </c>
      <c r="GG49" s="9">
        <f>+GG28+GG33+GG41+GG47+GG48</f>
        <v>5978</v>
      </c>
      <c r="GH49" s="9">
        <f>+GH28+GH33+GH41+GH47+GH48</f>
        <v>3564</v>
      </c>
      <c r="GI49" s="9">
        <f t="shared" si="124"/>
        <v>2414</v>
      </c>
      <c r="GJ49" s="9">
        <f>+GJ28+GJ33+GJ41+GJ47+GJ48</f>
        <v>5277</v>
      </c>
      <c r="GK49" s="9">
        <f>+GK28+GK33+GK41+GK47+GK48</f>
        <v>5733</v>
      </c>
      <c r="GL49" s="9">
        <f t="shared" si="125"/>
        <v>-456</v>
      </c>
      <c r="GM49" s="9">
        <f>+GM28+GM33+GM41+GM47+GM48</f>
        <v>5503</v>
      </c>
      <c r="GN49" s="9">
        <f>+GN28+GN33+GN41+GN47+GN48</f>
        <v>5767</v>
      </c>
      <c r="GO49" s="9">
        <f t="shared" si="126"/>
        <v>-264</v>
      </c>
      <c r="GP49" s="9">
        <f>+GP28+GP33+GP41+GP47+GP48</f>
        <v>5859</v>
      </c>
      <c r="GQ49" s="9">
        <f>+GQ28+GQ33+GQ41+GQ47+GQ48</f>
        <v>3677</v>
      </c>
      <c r="GR49" s="9">
        <f t="shared" si="127"/>
        <v>2182</v>
      </c>
      <c r="GS49" s="9">
        <f>+GS28+GS33+GS41+GS47+GS48</f>
        <v>6996</v>
      </c>
      <c r="GT49" s="9">
        <f>+GT28+GT33+GT41+GT47+GT48</f>
        <v>4645</v>
      </c>
      <c r="GU49" s="9">
        <f t="shared" si="128"/>
        <v>2351</v>
      </c>
      <c r="GV49" s="9">
        <f>+GV28+GV33+GV41+GV47+GV48</f>
        <v>5488</v>
      </c>
      <c r="GW49" s="9">
        <f>+GW28+GW33+GW41+GW47+GW48</f>
        <v>4538</v>
      </c>
      <c r="GX49" s="9">
        <f t="shared" si="129"/>
        <v>950</v>
      </c>
      <c r="GY49" s="9">
        <f>+GY28+GY33+GY41+GY47+GY48</f>
        <v>5347</v>
      </c>
      <c r="GZ49" s="9">
        <f>+GZ28+GZ33+GZ41+GZ47+GZ48</f>
        <v>5310</v>
      </c>
      <c r="HA49" s="9">
        <f t="shared" si="130"/>
        <v>37</v>
      </c>
      <c r="HB49" s="9">
        <f>+HB28+HB33+HB41+HB47+HB48</f>
        <v>5507</v>
      </c>
      <c r="HC49" s="9">
        <f>+HC28+HC33+HC41+HC47+HC48</f>
        <v>4931</v>
      </c>
      <c r="HD49" s="9">
        <f t="shared" si="131"/>
        <v>576</v>
      </c>
      <c r="HE49" s="9">
        <f>+HE28+HE33+HE41+HE47+HE48</f>
        <v>7011</v>
      </c>
      <c r="HF49" s="9">
        <f>+HF28+HF33+HF41+HF47+HF48</f>
        <v>5026</v>
      </c>
      <c r="HG49" s="9">
        <f t="shared" si="132"/>
        <v>1985</v>
      </c>
      <c r="HH49" s="9">
        <f>+HH28+HH33+HH41+HH47+HH48</f>
        <v>5197</v>
      </c>
      <c r="HI49" s="9">
        <f>+HI28+HI33+HI41+HI47+HI48</f>
        <v>3385</v>
      </c>
      <c r="HJ49" s="9">
        <f t="shared" si="133"/>
        <v>1812</v>
      </c>
      <c r="HK49" s="9">
        <v>5735</v>
      </c>
      <c r="HL49" s="9">
        <f>+HL28+HL33+HL41+HL47+HL48</f>
        <v>3516</v>
      </c>
      <c r="HM49" s="9">
        <f t="shared" si="134"/>
        <v>2219</v>
      </c>
      <c r="HN49" s="9">
        <f>+HN28+HN33+HN41+HN47+HN48</f>
        <v>4822</v>
      </c>
      <c r="HO49" s="9">
        <f>+HO28+HO33+HO41+HO47+HO48</f>
        <v>3784</v>
      </c>
      <c r="HP49" s="9">
        <f t="shared" si="135"/>
        <v>1038</v>
      </c>
    </row>
    <row r="50" spans="1:224" ht="12.75">
      <c r="A50" t="s">
        <v>45</v>
      </c>
      <c r="C50">
        <v>0</v>
      </c>
      <c r="D50">
        <v>368</v>
      </c>
      <c r="E50">
        <f t="shared" si="74"/>
        <v>-368</v>
      </c>
      <c r="F50">
        <v>263</v>
      </c>
      <c r="G50">
        <v>0</v>
      </c>
      <c r="H50">
        <f t="shared" si="75"/>
        <v>263</v>
      </c>
      <c r="I50">
        <v>606</v>
      </c>
      <c r="J50">
        <v>0</v>
      </c>
      <c r="K50">
        <f t="shared" si="76"/>
        <v>606</v>
      </c>
      <c r="L50">
        <v>555</v>
      </c>
      <c r="M50">
        <v>0</v>
      </c>
      <c r="N50">
        <f t="shared" si="77"/>
        <v>555</v>
      </c>
      <c r="O50">
        <v>220</v>
      </c>
      <c r="P50">
        <v>0</v>
      </c>
      <c r="Q50">
        <f t="shared" si="78"/>
        <v>220</v>
      </c>
      <c r="R50">
        <v>155</v>
      </c>
      <c r="S50">
        <v>0</v>
      </c>
      <c r="T50">
        <f t="shared" si="79"/>
        <v>155</v>
      </c>
      <c r="U50">
        <v>755</v>
      </c>
      <c r="V50">
        <v>0</v>
      </c>
      <c r="W50">
        <f t="shared" si="80"/>
        <v>755</v>
      </c>
      <c r="X50">
        <v>200</v>
      </c>
      <c r="Y50">
        <v>0</v>
      </c>
      <c r="Z50">
        <f t="shared" si="81"/>
        <v>200</v>
      </c>
      <c r="AA50" s="30">
        <v>378</v>
      </c>
      <c r="AB50" s="30">
        <v>0</v>
      </c>
      <c r="AC50" s="30">
        <f t="shared" si="82"/>
        <v>378</v>
      </c>
      <c r="AD50" s="19">
        <v>382</v>
      </c>
      <c r="AE50" s="19">
        <v>0</v>
      </c>
      <c r="AF50" s="19">
        <f t="shared" si="83"/>
        <v>382</v>
      </c>
      <c r="AG50">
        <v>551</v>
      </c>
      <c r="AH50">
        <v>0</v>
      </c>
      <c r="AI50">
        <f t="shared" si="84"/>
        <v>551</v>
      </c>
      <c r="AJ50">
        <v>0</v>
      </c>
      <c r="AK50">
        <v>249</v>
      </c>
      <c r="AL50">
        <f t="shared" si="85"/>
        <v>-249</v>
      </c>
      <c r="AM50">
        <v>276</v>
      </c>
      <c r="AN50">
        <v>0</v>
      </c>
      <c r="AO50">
        <f t="shared" si="86"/>
        <v>276</v>
      </c>
      <c r="AP50">
        <v>375</v>
      </c>
      <c r="AQ50">
        <v>0</v>
      </c>
      <c r="AR50">
        <f t="shared" si="87"/>
        <v>375</v>
      </c>
      <c r="AS50">
        <v>336</v>
      </c>
      <c r="AT50">
        <v>0</v>
      </c>
      <c r="AU50">
        <f t="shared" si="140"/>
        <v>336</v>
      </c>
      <c r="AV50">
        <v>0</v>
      </c>
      <c r="AW50">
        <v>274</v>
      </c>
      <c r="AX50">
        <f t="shared" si="143"/>
        <v>-274</v>
      </c>
      <c r="AY50">
        <v>248</v>
      </c>
      <c r="AZ50">
        <v>0</v>
      </c>
      <c r="BA50">
        <f t="shared" si="148"/>
        <v>248</v>
      </c>
      <c r="BB50">
        <v>297</v>
      </c>
      <c r="BC50">
        <v>0</v>
      </c>
      <c r="BD50">
        <f t="shared" si="147"/>
        <v>297</v>
      </c>
      <c r="BE50">
        <v>320</v>
      </c>
      <c r="BF50">
        <v>0</v>
      </c>
      <c r="BG50">
        <f t="shared" si="145"/>
        <v>320</v>
      </c>
      <c r="BH50" s="8">
        <v>0</v>
      </c>
      <c r="BI50">
        <v>283</v>
      </c>
      <c r="BJ50">
        <f t="shared" si="146"/>
        <v>-283</v>
      </c>
      <c r="BK50" s="5">
        <v>362</v>
      </c>
      <c r="BL50" s="8">
        <v>0</v>
      </c>
      <c r="BM50">
        <f t="shared" si="141"/>
        <v>362</v>
      </c>
      <c r="BN50" s="5">
        <v>203</v>
      </c>
      <c r="BO50" s="8">
        <v>0</v>
      </c>
      <c r="BP50">
        <f t="shared" si="142"/>
        <v>203</v>
      </c>
      <c r="BQ50">
        <v>1482</v>
      </c>
      <c r="BR50">
        <v>0</v>
      </c>
      <c r="BS50">
        <f t="shared" si="22"/>
        <v>1482</v>
      </c>
      <c r="BT50">
        <v>0</v>
      </c>
      <c r="BU50">
        <v>1036</v>
      </c>
      <c r="BV50">
        <f t="shared" si="137"/>
        <v>-1036</v>
      </c>
      <c r="BW50">
        <v>814</v>
      </c>
      <c r="BX50">
        <v>0</v>
      </c>
      <c r="BY50">
        <f t="shared" si="138"/>
        <v>814</v>
      </c>
      <c r="BZ50">
        <v>0</v>
      </c>
      <c r="CA50">
        <v>530</v>
      </c>
      <c r="CB50">
        <f t="shared" si="139"/>
        <v>-530</v>
      </c>
      <c r="CC50">
        <v>94</v>
      </c>
      <c r="CD50">
        <v>0</v>
      </c>
      <c r="CE50">
        <f t="shared" si="88"/>
        <v>94</v>
      </c>
      <c r="CF50">
        <v>199</v>
      </c>
      <c r="CG50">
        <v>0</v>
      </c>
      <c r="CH50">
        <f t="shared" si="89"/>
        <v>199</v>
      </c>
      <c r="CI50">
        <v>338</v>
      </c>
      <c r="CJ50">
        <v>0</v>
      </c>
      <c r="CK50">
        <f t="shared" si="90"/>
        <v>338</v>
      </c>
      <c r="CL50">
        <v>0</v>
      </c>
      <c r="CM50">
        <v>228</v>
      </c>
      <c r="CN50">
        <f t="shared" si="91"/>
        <v>-228</v>
      </c>
      <c r="CO50">
        <v>74</v>
      </c>
      <c r="CP50">
        <v>0</v>
      </c>
      <c r="CQ50">
        <f t="shared" si="92"/>
        <v>74</v>
      </c>
      <c r="CR50">
        <v>120</v>
      </c>
      <c r="CS50">
        <v>0</v>
      </c>
      <c r="CT50">
        <f t="shared" si="93"/>
        <v>120</v>
      </c>
      <c r="CU50">
        <v>0</v>
      </c>
      <c r="CV50">
        <v>490</v>
      </c>
      <c r="CW50">
        <f t="shared" si="94"/>
        <v>-490</v>
      </c>
      <c r="CX50">
        <v>0</v>
      </c>
      <c r="CY50">
        <v>275</v>
      </c>
      <c r="CZ50">
        <f t="shared" si="95"/>
        <v>-275</v>
      </c>
      <c r="DA50">
        <v>322</v>
      </c>
      <c r="DB50">
        <v>0</v>
      </c>
      <c r="DC50">
        <f t="shared" si="96"/>
        <v>322</v>
      </c>
      <c r="DD50">
        <v>492</v>
      </c>
      <c r="DE50">
        <v>0</v>
      </c>
      <c r="DF50">
        <f t="shared" si="97"/>
        <v>492</v>
      </c>
      <c r="DG50">
        <v>0</v>
      </c>
      <c r="DH50">
        <v>1386</v>
      </c>
      <c r="DI50">
        <f t="shared" si="98"/>
        <v>-1386</v>
      </c>
      <c r="DJ50">
        <v>1228</v>
      </c>
      <c r="DK50">
        <v>0</v>
      </c>
      <c r="DL50">
        <f t="shared" si="99"/>
        <v>1228</v>
      </c>
      <c r="DM50">
        <v>0</v>
      </c>
      <c r="DN50">
        <v>752</v>
      </c>
      <c r="DO50">
        <f t="shared" si="100"/>
        <v>-752</v>
      </c>
      <c r="DP50">
        <v>1276</v>
      </c>
      <c r="DQ50">
        <v>0</v>
      </c>
      <c r="DR50">
        <f t="shared" si="101"/>
        <v>1276</v>
      </c>
      <c r="DS50">
        <v>0</v>
      </c>
      <c r="DT50">
        <v>1167</v>
      </c>
      <c r="DU50">
        <f t="shared" si="102"/>
        <v>-1167</v>
      </c>
      <c r="DV50">
        <v>468</v>
      </c>
      <c r="DW50">
        <v>0</v>
      </c>
      <c r="DX50">
        <f t="shared" si="103"/>
        <v>468</v>
      </c>
      <c r="DY50">
        <v>1706</v>
      </c>
      <c r="DZ50">
        <v>0</v>
      </c>
      <c r="EA50">
        <f t="shared" si="104"/>
        <v>1706</v>
      </c>
      <c r="EB50">
        <v>0</v>
      </c>
      <c r="EC50">
        <v>833</v>
      </c>
      <c r="ED50">
        <f t="shared" si="105"/>
        <v>-833</v>
      </c>
      <c r="EE50">
        <v>0</v>
      </c>
      <c r="EF50">
        <v>1018</v>
      </c>
      <c r="EG50">
        <f t="shared" si="106"/>
        <v>-1018</v>
      </c>
      <c r="EH50">
        <v>312</v>
      </c>
      <c r="EI50">
        <v>0</v>
      </c>
      <c r="EJ50">
        <f t="shared" si="107"/>
        <v>312</v>
      </c>
      <c r="EK50">
        <v>261</v>
      </c>
      <c r="EL50">
        <v>0</v>
      </c>
      <c r="EM50">
        <f t="shared" si="108"/>
        <v>261</v>
      </c>
      <c r="EN50">
        <v>0</v>
      </c>
      <c r="EO50">
        <v>318</v>
      </c>
      <c r="EP50">
        <f t="shared" si="109"/>
        <v>-318</v>
      </c>
      <c r="EQ50">
        <v>0</v>
      </c>
      <c r="ER50">
        <v>596</v>
      </c>
      <c r="ES50">
        <f t="shared" si="110"/>
        <v>-596</v>
      </c>
      <c r="ET50">
        <v>58</v>
      </c>
      <c r="EU50">
        <v>0</v>
      </c>
      <c r="EV50">
        <f t="shared" si="111"/>
        <v>58</v>
      </c>
      <c r="EW50">
        <v>0</v>
      </c>
      <c r="EX50">
        <v>1067</v>
      </c>
      <c r="EY50">
        <f t="shared" si="112"/>
        <v>-1067</v>
      </c>
      <c r="EZ50">
        <v>0</v>
      </c>
      <c r="FA50">
        <v>774</v>
      </c>
      <c r="FB50">
        <f t="shared" si="113"/>
        <v>-774</v>
      </c>
      <c r="FC50">
        <v>1594</v>
      </c>
      <c r="FD50">
        <v>0</v>
      </c>
      <c r="FE50">
        <f t="shared" si="114"/>
        <v>1594</v>
      </c>
      <c r="FF50">
        <v>846</v>
      </c>
      <c r="FG50">
        <v>0</v>
      </c>
      <c r="FH50">
        <f t="shared" si="115"/>
        <v>846</v>
      </c>
      <c r="FI50">
        <v>0</v>
      </c>
      <c r="FJ50">
        <v>838</v>
      </c>
      <c r="FK50">
        <f t="shared" si="116"/>
        <v>-838</v>
      </c>
      <c r="FL50">
        <v>0</v>
      </c>
      <c r="FM50">
        <v>858</v>
      </c>
      <c r="FN50">
        <f t="shared" si="117"/>
        <v>-858</v>
      </c>
      <c r="FO50">
        <v>790</v>
      </c>
      <c r="FP50">
        <v>0</v>
      </c>
      <c r="FQ50">
        <f t="shared" si="118"/>
        <v>790</v>
      </c>
      <c r="FR50">
        <v>1560</v>
      </c>
      <c r="FS50">
        <v>0</v>
      </c>
      <c r="FT50">
        <f t="shared" si="119"/>
        <v>1560</v>
      </c>
      <c r="FU50">
        <v>110</v>
      </c>
      <c r="FV50">
        <v>0</v>
      </c>
      <c r="FW50">
        <f t="shared" si="120"/>
        <v>110</v>
      </c>
      <c r="FX50">
        <v>163</v>
      </c>
      <c r="FY50">
        <v>0</v>
      </c>
      <c r="FZ50">
        <f t="shared" si="121"/>
        <v>163</v>
      </c>
      <c r="GA50">
        <v>447</v>
      </c>
      <c r="GB50">
        <v>0</v>
      </c>
      <c r="GC50">
        <f t="shared" si="122"/>
        <v>447</v>
      </c>
      <c r="GD50">
        <v>79</v>
      </c>
      <c r="GE50">
        <v>0</v>
      </c>
      <c r="GF50">
        <f t="shared" si="123"/>
        <v>79</v>
      </c>
      <c r="GG50">
        <v>0</v>
      </c>
      <c r="GH50">
        <v>1760</v>
      </c>
      <c r="GI50">
        <f t="shared" si="124"/>
        <v>-1760</v>
      </c>
      <c r="GJ50">
        <v>602</v>
      </c>
      <c r="GK50">
        <v>0</v>
      </c>
      <c r="GL50">
        <f t="shared" si="125"/>
        <v>602</v>
      </c>
      <c r="GM50">
        <v>438</v>
      </c>
      <c r="GN50">
        <v>0</v>
      </c>
      <c r="GO50">
        <f t="shared" si="126"/>
        <v>438</v>
      </c>
      <c r="GP50">
        <v>0</v>
      </c>
      <c r="GQ50">
        <v>220</v>
      </c>
      <c r="GR50">
        <f t="shared" si="127"/>
        <v>-220</v>
      </c>
      <c r="GS50">
        <v>0</v>
      </c>
      <c r="GT50">
        <v>505</v>
      </c>
      <c r="GU50">
        <f t="shared" si="128"/>
        <v>-505</v>
      </c>
      <c r="GV50">
        <v>0</v>
      </c>
      <c r="GW50">
        <v>1057</v>
      </c>
      <c r="GX50">
        <f t="shared" si="129"/>
        <v>-1057</v>
      </c>
      <c r="GY50">
        <v>1566</v>
      </c>
      <c r="GZ50">
        <v>0</v>
      </c>
      <c r="HA50">
        <f t="shared" si="130"/>
        <v>1566</v>
      </c>
      <c r="HB50">
        <v>0</v>
      </c>
      <c r="HC50">
        <v>140</v>
      </c>
      <c r="HD50">
        <f t="shared" si="131"/>
        <v>-140</v>
      </c>
      <c r="HE50">
        <v>274</v>
      </c>
      <c r="HF50">
        <v>0</v>
      </c>
      <c r="HG50">
        <f t="shared" si="132"/>
        <v>274</v>
      </c>
      <c r="HH50">
        <v>0</v>
      </c>
      <c r="HI50">
        <v>375</v>
      </c>
      <c r="HJ50">
        <f t="shared" si="133"/>
        <v>-375</v>
      </c>
      <c r="HK50">
        <v>0</v>
      </c>
      <c r="HL50">
        <v>184</v>
      </c>
      <c r="HM50">
        <f t="shared" si="134"/>
        <v>-184</v>
      </c>
      <c r="HN50">
        <v>418</v>
      </c>
      <c r="HO50">
        <v>0</v>
      </c>
      <c r="HP50">
        <f t="shared" si="135"/>
        <v>418</v>
      </c>
    </row>
    <row r="51" spans="1:224" ht="12.75">
      <c r="A51" t="s">
        <v>46</v>
      </c>
      <c r="C51">
        <f>+C26+C49+C50</f>
        <v>178896</v>
      </c>
      <c r="D51">
        <f>+D26+D49+D50</f>
        <v>183630</v>
      </c>
      <c r="E51">
        <f t="shared" si="74"/>
        <v>-4734</v>
      </c>
      <c r="F51">
        <f>+F26+F49+F50</f>
        <v>177348</v>
      </c>
      <c r="G51">
        <f>+G26+G49+G50</f>
        <v>175113</v>
      </c>
      <c r="H51">
        <f t="shared" si="75"/>
        <v>2235</v>
      </c>
      <c r="I51">
        <v>228717</v>
      </c>
      <c r="J51">
        <v>203727</v>
      </c>
      <c r="K51">
        <f t="shared" si="76"/>
        <v>24990</v>
      </c>
      <c r="L51">
        <v>206812</v>
      </c>
      <c r="M51">
        <v>180074</v>
      </c>
      <c r="N51">
        <f t="shared" si="77"/>
        <v>26738</v>
      </c>
      <c r="O51">
        <v>164910</v>
      </c>
      <c r="P51">
        <v>135674</v>
      </c>
      <c r="Q51">
        <f t="shared" si="78"/>
        <v>29236</v>
      </c>
      <c r="R51">
        <v>133555</v>
      </c>
      <c r="S51">
        <v>122355</v>
      </c>
      <c r="T51">
        <f t="shared" si="79"/>
        <v>11200</v>
      </c>
      <c r="U51">
        <v>143135</v>
      </c>
      <c r="V51">
        <v>122683</v>
      </c>
      <c r="W51">
        <f t="shared" si="80"/>
        <v>20452</v>
      </c>
      <c r="X51">
        <v>122778</v>
      </c>
      <c r="Y51">
        <v>115723</v>
      </c>
      <c r="Z51">
        <f t="shared" si="81"/>
        <v>7055</v>
      </c>
      <c r="AA51" s="30">
        <v>167703</v>
      </c>
      <c r="AB51" s="30">
        <v>138467</v>
      </c>
      <c r="AC51" s="30">
        <f t="shared" si="82"/>
        <v>29236</v>
      </c>
      <c r="AD51" s="19">
        <v>110498</v>
      </c>
      <c r="AE51" s="19">
        <v>104119</v>
      </c>
      <c r="AF51" s="19">
        <f t="shared" si="83"/>
        <v>6379</v>
      </c>
      <c r="AG51">
        <f>+AG26+AG49+AG50</f>
        <v>103969</v>
      </c>
      <c r="AH51">
        <f>+AH26+AH49+AH50</f>
        <v>90748</v>
      </c>
      <c r="AI51">
        <f t="shared" si="84"/>
        <v>13221</v>
      </c>
      <c r="AJ51">
        <v>84757</v>
      </c>
      <c r="AK51">
        <v>89429</v>
      </c>
      <c r="AL51">
        <f t="shared" si="85"/>
        <v>-4672</v>
      </c>
      <c r="AM51">
        <f>+AM26+AM49+AM50</f>
        <v>79481</v>
      </c>
      <c r="AN51">
        <f>+AN26+AN49+AN50</f>
        <v>74225</v>
      </c>
      <c r="AO51">
        <f t="shared" si="86"/>
        <v>5256</v>
      </c>
      <c r="AP51">
        <f>+AP26+AP49+AP50</f>
        <v>69425</v>
      </c>
      <c r="AQ51">
        <f>+AQ26+AQ49+AQ50</f>
        <v>68178</v>
      </c>
      <c r="AR51">
        <f t="shared" si="87"/>
        <v>1247</v>
      </c>
      <c r="AS51">
        <f>+AS26+AS49+AS50</f>
        <v>78313</v>
      </c>
      <c r="AT51">
        <f>+AT26+AT49+AT50</f>
        <v>65684</v>
      </c>
      <c r="AU51">
        <f t="shared" si="140"/>
        <v>12629</v>
      </c>
      <c r="AV51">
        <f>+AV26+AV49+AV50</f>
        <v>66465</v>
      </c>
      <c r="AW51">
        <f>+AW26+AW49+AW50</f>
        <v>59871</v>
      </c>
      <c r="AX51">
        <f t="shared" si="143"/>
        <v>6594</v>
      </c>
      <c r="AY51">
        <f>+AY26+AY49+AY50</f>
        <v>53411</v>
      </c>
      <c r="AZ51">
        <f>+AZ26+AZ49+AZ50</f>
        <v>54045</v>
      </c>
      <c r="BA51">
        <f t="shared" si="148"/>
        <v>-634</v>
      </c>
      <c r="BB51">
        <f>+BB26+BB49+BB50</f>
        <v>55970</v>
      </c>
      <c r="BC51">
        <f>+BC26+BC49+BC50</f>
        <v>48400</v>
      </c>
      <c r="BD51">
        <f t="shared" si="147"/>
        <v>7570</v>
      </c>
      <c r="BE51">
        <f>+BE26+BE49+BE50</f>
        <v>56347</v>
      </c>
      <c r="BF51">
        <f>+BF26+BF49+BF50</f>
        <v>46276</v>
      </c>
      <c r="BG51">
        <f t="shared" si="145"/>
        <v>10071</v>
      </c>
      <c r="BH51">
        <f>+BH26+BH49+BH50</f>
        <v>55780</v>
      </c>
      <c r="BI51">
        <f>+BI26+BI49+BI50</f>
        <v>48486</v>
      </c>
      <c r="BJ51">
        <f t="shared" si="146"/>
        <v>7294</v>
      </c>
      <c r="BK51">
        <f>+BK26+BK49+BK50</f>
        <v>44657</v>
      </c>
      <c r="BL51">
        <f>+BL26+BL49+BL50</f>
        <v>36065</v>
      </c>
      <c r="BM51">
        <f t="shared" si="141"/>
        <v>8592</v>
      </c>
      <c r="BN51">
        <f>+BN26+BN49+BN50</f>
        <v>39779</v>
      </c>
      <c r="BO51">
        <f>+BO26+BO49+BO50</f>
        <v>34315</v>
      </c>
      <c r="BP51">
        <f t="shared" si="142"/>
        <v>5464</v>
      </c>
      <c r="BQ51">
        <f>+BQ26+BQ49+BQ50</f>
        <v>39819</v>
      </c>
      <c r="BR51">
        <f>+BR26+BR49+BR50</f>
        <v>35184</v>
      </c>
      <c r="BS51">
        <f t="shared" si="22"/>
        <v>4635</v>
      </c>
      <c r="BT51">
        <f>+BT26+BT49+BT50</f>
        <v>39216</v>
      </c>
      <c r="BU51">
        <f>+BU26+BU49+BU50</f>
        <v>32825</v>
      </c>
      <c r="BV51">
        <f t="shared" si="137"/>
        <v>6391</v>
      </c>
      <c r="BW51">
        <f>+BW26+BW49+BW50</f>
        <v>36498</v>
      </c>
      <c r="BX51">
        <f>+BX26+BX49+BX50</f>
        <v>30601</v>
      </c>
      <c r="BY51">
        <f t="shared" si="138"/>
        <v>5897</v>
      </c>
      <c r="BZ51">
        <f>+BZ26+BZ49+BZ50</f>
        <v>32790</v>
      </c>
      <c r="CA51">
        <f>+CA26+CA49+CA50</f>
        <v>31126</v>
      </c>
      <c r="CB51">
        <f t="shared" si="139"/>
        <v>1664</v>
      </c>
      <c r="CC51">
        <f>+CC26+CC49+CC50</f>
        <v>34454</v>
      </c>
      <c r="CD51">
        <f>+CD26+CD49+CD50</f>
        <v>28266</v>
      </c>
      <c r="CE51">
        <f t="shared" si="88"/>
        <v>6188</v>
      </c>
      <c r="CF51">
        <f>+CF26+CF49+CF50</f>
        <v>32104</v>
      </c>
      <c r="CG51">
        <f>+CG26+CG49+CG50</f>
        <v>28480</v>
      </c>
      <c r="CH51">
        <f t="shared" si="89"/>
        <v>3624</v>
      </c>
      <c r="CI51">
        <f>+CI26+CI49+CI50</f>
        <v>30698</v>
      </c>
      <c r="CJ51">
        <f>+CJ26+CJ49+CJ50</f>
        <v>30215</v>
      </c>
      <c r="CK51">
        <f t="shared" si="90"/>
        <v>483</v>
      </c>
      <c r="CL51">
        <f>+CL26+CL49+CL50</f>
        <v>32088</v>
      </c>
      <c r="CM51">
        <f>+CM26+CM49+CM50</f>
        <v>30626</v>
      </c>
      <c r="CN51">
        <f t="shared" si="91"/>
        <v>1462</v>
      </c>
      <c r="CO51">
        <f>+CO26+CO49+CO50</f>
        <v>34817</v>
      </c>
      <c r="CP51">
        <f>+CP26+CP49+CP50</f>
        <v>31696</v>
      </c>
      <c r="CQ51">
        <f t="shared" si="92"/>
        <v>3121</v>
      </c>
      <c r="CR51">
        <f>+CR26+CR49+CR50</f>
        <v>36741</v>
      </c>
      <c r="CS51">
        <f>+CS26+CS49+CS50</f>
        <v>32572</v>
      </c>
      <c r="CT51">
        <f t="shared" si="93"/>
        <v>4169</v>
      </c>
      <c r="CU51">
        <f>+CU26+CU49+CU50</f>
        <v>33282</v>
      </c>
      <c r="CV51">
        <f>+CV26+CV49+CV50</f>
        <v>33695</v>
      </c>
      <c r="CW51">
        <f t="shared" si="94"/>
        <v>-413</v>
      </c>
      <c r="CX51">
        <f>+CX26+CX49+CX50</f>
        <v>30576</v>
      </c>
      <c r="CY51">
        <f>+CY26+CY49+CY50</f>
        <v>31597</v>
      </c>
      <c r="CZ51">
        <f t="shared" si="95"/>
        <v>-1021</v>
      </c>
      <c r="DA51">
        <f>+DA26+DA49+DA50</f>
        <v>33176</v>
      </c>
      <c r="DB51">
        <f>+DB26+DB49+DB50</f>
        <v>29853</v>
      </c>
      <c r="DC51">
        <f t="shared" si="96"/>
        <v>3323</v>
      </c>
      <c r="DD51">
        <f>+DD26+DD49+DD50</f>
        <v>27423</v>
      </c>
      <c r="DE51">
        <f>+DE26+DE49+DE50</f>
        <v>25321</v>
      </c>
      <c r="DF51">
        <f t="shared" si="97"/>
        <v>2102</v>
      </c>
      <c r="DG51">
        <f>+DG26+DG49+DG50</f>
        <v>26032</v>
      </c>
      <c r="DH51">
        <f>+DH26+DH49+DH50</f>
        <v>26545</v>
      </c>
      <c r="DI51">
        <f t="shared" si="98"/>
        <v>-513</v>
      </c>
      <c r="DJ51">
        <f>+DJ26+DJ49+DJ50</f>
        <v>23796</v>
      </c>
      <c r="DK51">
        <f>+DK26+DK49+DK50</f>
        <v>22306</v>
      </c>
      <c r="DL51">
        <f t="shared" si="99"/>
        <v>1490</v>
      </c>
      <c r="DM51">
        <f>+DM26+DM49+DM50</f>
        <v>26101</v>
      </c>
      <c r="DN51">
        <f>+DN26+DN49+DN50</f>
        <v>22823</v>
      </c>
      <c r="DO51">
        <f t="shared" si="100"/>
        <v>3278</v>
      </c>
      <c r="DP51">
        <f>+DP26+DP49+DP50</f>
        <v>22329</v>
      </c>
      <c r="DQ51">
        <f>+DQ26+DQ49+DQ50</f>
        <v>21502</v>
      </c>
      <c r="DR51">
        <f t="shared" si="101"/>
        <v>827</v>
      </c>
      <c r="DS51">
        <f>+DS26+DS49+DS50</f>
        <v>25846</v>
      </c>
      <c r="DT51">
        <f>+DT26+DT49+DT50</f>
        <v>23971</v>
      </c>
      <c r="DU51">
        <f t="shared" si="102"/>
        <v>1875</v>
      </c>
      <c r="DV51">
        <f>+DV26+DV49+DV50</f>
        <v>21707</v>
      </c>
      <c r="DW51">
        <f>+DW26+DW49+DW50</f>
        <v>23465</v>
      </c>
      <c r="DX51">
        <f t="shared" si="103"/>
        <v>-1758</v>
      </c>
      <c r="DY51">
        <f>+DY26+DY49+DY50</f>
        <v>26022</v>
      </c>
      <c r="DZ51">
        <f>+DZ26+DZ49+DZ50</f>
        <v>23900</v>
      </c>
      <c r="EA51">
        <f t="shared" si="104"/>
        <v>2122</v>
      </c>
      <c r="EB51">
        <f>+EB26+EB49+EB50</f>
        <v>24751</v>
      </c>
      <c r="EC51">
        <f>+EC26+EC49+EC50</f>
        <v>26178</v>
      </c>
      <c r="ED51">
        <f t="shared" si="105"/>
        <v>-1427</v>
      </c>
      <c r="EE51">
        <f>+EE26+EE49+EE50</f>
        <v>24204</v>
      </c>
      <c r="EF51">
        <f>+EF26+EF49+EF50</f>
        <v>23537</v>
      </c>
      <c r="EG51">
        <f t="shared" si="106"/>
        <v>667</v>
      </c>
      <c r="EH51">
        <f>+EH26+EH49+EH50</f>
        <v>25257</v>
      </c>
      <c r="EI51">
        <f>+EI26+EI49+EI50</f>
        <v>22117</v>
      </c>
      <c r="EJ51">
        <f t="shared" si="107"/>
        <v>3140</v>
      </c>
      <c r="EK51">
        <f>+EK26+EK49+EK50</f>
        <v>26776</v>
      </c>
      <c r="EL51">
        <f>+EL26+EL49+EL50</f>
        <v>23790</v>
      </c>
      <c r="EM51">
        <f t="shared" si="108"/>
        <v>2986</v>
      </c>
      <c r="EN51">
        <f>+EN26+EN49+EN50</f>
        <v>22170</v>
      </c>
      <c r="EO51">
        <f>+EO26+EO49+EO50</f>
        <v>20480</v>
      </c>
      <c r="EP51">
        <f t="shared" si="109"/>
        <v>1690</v>
      </c>
      <c r="EQ51">
        <f>+EQ26+EQ49+EQ50</f>
        <v>21587</v>
      </c>
      <c r="ER51">
        <f>+ER26+ER49+ER50</f>
        <v>20376</v>
      </c>
      <c r="ES51">
        <f t="shared" si="110"/>
        <v>1211</v>
      </c>
      <c r="ET51">
        <f>+ET26+ET49+ET50</f>
        <v>21516</v>
      </c>
      <c r="EU51">
        <f>+EU26+EU49+EU50</f>
        <v>20610</v>
      </c>
      <c r="EV51">
        <f t="shared" si="111"/>
        <v>906</v>
      </c>
      <c r="EW51">
        <f>+EW26+EW49+EW50</f>
        <v>22466</v>
      </c>
      <c r="EX51">
        <f>+EX26+EX49+EX50</f>
        <v>22303</v>
      </c>
      <c r="EY51">
        <f t="shared" si="112"/>
        <v>163</v>
      </c>
      <c r="EZ51">
        <f>+EZ26+EZ49+EZ50</f>
        <v>18361</v>
      </c>
      <c r="FA51">
        <f>+FA26+FA49+FA50</f>
        <v>19280</v>
      </c>
      <c r="FB51">
        <f t="shared" si="113"/>
        <v>-919</v>
      </c>
      <c r="FC51">
        <f>+FC26+FC49+FC50</f>
        <v>19442</v>
      </c>
      <c r="FD51">
        <f>+FD26+FD49+FD50</f>
        <v>19040</v>
      </c>
      <c r="FE51">
        <f t="shared" si="114"/>
        <v>402</v>
      </c>
      <c r="FF51">
        <f>+FF26+FF49+FF50</f>
        <v>16320</v>
      </c>
      <c r="FG51">
        <f>+FG26+FG49+FG50</f>
        <v>17188</v>
      </c>
      <c r="FH51">
        <f t="shared" si="115"/>
        <v>-868</v>
      </c>
      <c r="FI51">
        <f>+FI26+FI49+FI50</f>
        <v>18582</v>
      </c>
      <c r="FJ51">
        <f>+FJ26+FJ49+FJ50</f>
        <v>18071</v>
      </c>
      <c r="FK51">
        <f t="shared" si="116"/>
        <v>511</v>
      </c>
      <c r="FL51">
        <f>+FL26+FL49+FL50</f>
        <v>17466</v>
      </c>
      <c r="FM51">
        <f>+FM26+FM49+FM50</f>
        <v>16826</v>
      </c>
      <c r="FN51">
        <f t="shared" si="117"/>
        <v>640</v>
      </c>
      <c r="FO51">
        <f>+FO26+FO49+FO50</f>
        <v>17866</v>
      </c>
      <c r="FP51">
        <f>+FP26+FP49+FP50</f>
        <v>15536</v>
      </c>
      <c r="FQ51">
        <f t="shared" si="118"/>
        <v>2330</v>
      </c>
      <c r="FR51">
        <f>+FR26+FR49+FR50</f>
        <v>16760</v>
      </c>
      <c r="FS51">
        <f>+FS26+FS49+FS50</f>
        <v>14454</v>
      </c>
      <c r="FT51">
        <f t="shared" si="119"/>
        <v>2306</v>
      </c>
      <c r="FU51">
        <f>+FU26+FU49+FU50</f>
        <v>20762</v>
      </c>
      <c r="FV51">
        <f>+FV26+FV49+FV50</f>
        <v>15537</v>
      </c>
      <c r="FW51">
        <f t="shared" si="120"/>
        <v>5225</v>
      </c>
      <c r="FX51">
        <f>+FX26+FX49+FX50</f>
        <v>15766</v>
      </c>
      <c r="FY51">
        <f>+FY26+FY49+FY50</f>
        <v>13403</v>
      </c>
      <c r="FZ51">
        <f t="shared" si="121"/>
        <v>2363</v>
      </c>
      <c r="GA51">
        <f>+GA26+GA49+GA50</f>
        <v>14666</v>
      </c>
      <c r="GB51">
        <f>+GB26+GB49+GB50</f>
        <v>13698</v>
      </c>
      <c r="GC51">
        <f t="shared" si="122"/>
        <v>968</v>
      </c>
      <c r="GD51">
        <f>+GD26+GD49+GD50</f>
        <v>12560</v>
      </c>
      <c r="GE51">
        <f>+GE26+GE49+GE50</f>
        <v>12580</v>
      </c>
      <c r="GF51">
        <f t="shared" si="123"/>
        <v>-20</v>
      </c>
      <c r="GG51">
        <f>+GG26+GG49+GG50</f>
        <v>14293</v>
      </c>
      <c r="GH51">
        <f>+GH26+GH49+GH50</f>
        <v>13561</v>
      </c>
      <c r="GI51">
        <f t="shared" si="124"/>
        <v>732</v>
      </c>
      <c r="GJ51">
        <f>+GJ26+GJ49+GJ50</f>
        <v>13008</v>
      </c>
      <c r="GK51">
        <f>+GK26+GK49+GK50</f>
        <v>13605</v>
      </c>
      <c r="GL51">
        <f t="shared" si="125"/>
        <v>-597</v>
      </c>
      <c r="GM51">
        <f>+GM26+GM49+GM50</f>
        <v>12689</v>
      </c>
      <c r="GN51">
        <f>+GN26+GN49+GN50</f>
        <v>13846</v>
      </c>
      <c r="GO51">
        <f t="shared" si="126"/>
        <v>-1157</v>
      </c>
      <c r="GP51">
        <f>+GP26+GP49+GP50</f>
        <v>11870</v>
      </c>
      <c r="GQ51">
        <f>+GQ26+GQ49+GQ50</f>
        <v>11438</v>
      </c>
      <c r="GR51">
        <f t="shared" si="127"/>
        <v>432</v>
      </c>
      <c r="GS51">
        <f>+GS26+GS49+GS50</f>
        <v>14602</v>
      </c>
      <c r="GT51">
        <f>+GT26+GT49+GT50</f>
        <v>12501</v>
      </c>
      <c r="GU51">
        <f t="shared" si="128"/>
        <v>2101</v>
      </c>
      <c r="GV51">
        <f>+GV26+GV49+GV50</f>
        <v>13151</v>
      </c>
      <c r="GW51">
        <f>+GW26+GW49+GW50</f>
        <v>11592</v>
      </c>
      <c r="GX51">
        <f t="shared" si="129"/>
        <v>1559</v>
      </c>
      <c r="GY51">
        <f>+GY26+GY49+GY50</f>
        <v>13205</v>
      </c>
      <c r="GZ51">
        <f>+GZ26+GZ49+GZ50</f>
        <v>13262</v>
      </c>
      <c r="HA51">
        <f t="shared" si="130"/>
        <v>-57</v>
      </c>
      <c r="HB51">
        <f>+HB26+HB49+HB50</f>
        <v>11714</v>
      </c>
      <c r="HC51">
        <f>+HC26+HC49+HC50</f>
        <v>12717</v>
      </c>
      <c r="HD51">
        <f t="shared" si="131"/>
        <v>-1003</v>
      </c>
      <c r="HE51">
        <f>+HE26+HE49+HE50</f>
        <v>14496</v>
      </c>
      <c r="HF51">
        <f>+HF26+HF49+HF50</f>
        <v>15242</v>
      </c>
      <c r="HG51">
        <f t="shared" si="132"/>
        <v>-746</v>
      </c>
      <c r="HH51">
        <f>+HH26+HH49+HH50</f>
        <v>11560</v>
      </c>
      <c r="HI51">
        <f>+HI26+HI49+HI50</f>
        <v>12964</v>
      </c>
      <c r="HJ51">
        <f t="shared" si="133"/>
        <v>-1404</v>
      </c>
      <c r="HK51">
        <f>+HK26+HK49+HK50</f>
        <v>11932</v>
      </c>
      <c r="HL51">
        <f>+HL26+HL49+HL50</f>
        <v>12105</v>
      </c>
      <c r="HM51">
        <f t="shared" si="134"/>
        <v>-173</v>
      </c>
      <c r="HN51">
        <f>+HN26+HN49+HN50</f>
        <v>11410</v>
      </c>
      <c r="HO51">
        <f>+HO26+HO49+HO50</f>
        <v>11580</v>
      </c>
      <c r="HP51">
        <f t="shared" si="135"/>
        <v>-170</v>
      </c>
    </row>
    <row r="52" spans="1:224" ht="12.75">
      <c r="A52" t="s">
        <v>47</v>
      </c>
      <c r="C52">
        <v>4734</v>
      </c>
      <c r="D52">
        <v>0</v>
      </c>
      <c r="E52">
        <f t="shared" si="74"/>
        <v>4734</v>
      </c>
      <c r="F52">
        <v>0</v>
      </c>
      <c r="G52">
        <v>2235</v>
      </c>
      <c r="H52">
        <f t="shared" si="75"/>
        <v>-2235</v>
      </c>
      <c r="I52">
        <v>0</v>
      </c>
      <c r="J52">
        <v>24990</v>
      </c>
      <c r="K52">
        <f t="shared" si="76"/>
        <v>-24990</v>
      </c>
      <c r="L52">
        <v>0</v>
      </c>
      <c r="M52">
        <v>26738</v>
      </c>
      <c r="N52">
        <f t="shared" si="77"/>
        <v>-26738</v>
      </c>
      <c r="O52">
        <v>0</v>
      </c>
      <c r="P52">
        <v>29236</v>
      </c>
      <c r="Q52">
        <f t="shared" si="78"/>
        <v>-29236</v>
      </c>
      <c r="R52">
        <v>0</v>
      </c>
      <c r="S52">
        <v>11200</v>
      </c>
      <c r="T52">
        <f t="shared" si="79"/>
        <v>-11200</v>
      </c>
      <c r="U52">
        <v>0</v>
      </c>
      <c r="V52">
        <v>20452</v>
      </c>
      <c r="W52">
        <f t="shared" si="80"/>
        <v>-20452</v>
      </c>
      <c r="X52">
        <v>0</v>
      </c>
      <c r="Y52">
        <v>7505</v>
      </c>
      <c r="Z52">
        <f t="shared" si="81"/>
        <v>-7505</v>
      </c>
      <c r="AA52" s="30">
        <v>0</v>
      </c>
      <c r="AB52" s="30">
        <v>29236</v>
      </c>
      <c r="AC52" s="30">
        <f t="shared" si="82"/>
        <v>-29236</v>
      </c>
      <c r="AD52" s="19">
        <v>0</v>
      </c>
      <c r="AE52" s="19">
        <v>6379</v>
      </c>
      <c r="AF52" s="19">
        <f t="shared" si="83"/>
        <v>-6379</v>
      </c>
      <c r="AG52">
        <v>0</v>
      </c>
      <c r="AH52">
        <v>13221</v>
      </c>
      <c r="AI52">
        <f t="shared" si="84"/>
        <v>-13221</v>
      </c>
      <c r="AJ52">
        <v>4672</v>
      </c>
      <c r="AK52">
        <v>0</v>
      </c>
      <c r="AL52">
        <f t="shared" si="85"/>
        <v>4672</v>
      </c>
      <c r="AM52">
        <v>0</v>
      </c>
      <c r="AN52">
        <v>5256</v>
      </c>
      <c r="AO52">
        <f t="shared" si="86"/>
        <v>-5256</v>
      </c>
      <c r="AP52">
        <v>0</v>
      </c>
      <c r="AQ52">
        <v>1247</v>
      </c>
      <c r="AR52">
        <f t="shared" si="87"/>
        <v>-1247</v>
      </c>
      <c r="AS52">
        <v>0</v>
      </c>
      <c r="AT52">
        <v>12629</v>
      </c>
      <c r="AU52">
        <f t="shared" si="140"/>
        <v>-12629</v>
      </c>
      <c r="AV52">
        <v>0</v>
      </c>
      <c r="AW52">
        <v>6594</v>
      </c>
      <c r="AX52">
        <f t="shared" si="143"/>
        <v>-6594</v>
      </c>
      <c r="AY52">
        <v>634</v>
      </c>
      <c r="AZ52">
        <v>0</v>
      </c>
      <c r="BA52">
        <f t="shared" si="148"/>
        <v>634</v>
      </c>
      <c r="BB52">
        <v>0</v>
      </c>
      <c r="BC52">
        <v>7570</v>
      </c>
      <c r="BD52">
        <f t="shared" si="147"/>
        <v>-7570</v>
      </c>
      <c r="BE52">
        <v>0</v>
      </c>
      <c r="BF52">
        <v>10071</v>
      </c>
      <c r="BG52">
        <f t="shared" si="145"/>
        <v>-10071</v>
      </c>
      <c r="BH52" s="8">
        <v>0</v>
      </c>
      <c r="BI52">
        <v>7294</v>
      </c>
      <c r="BJ52">
        <f t="shared" si="146"/>
        <v>-7294</v>
      </c>
      <c r="BK52" s="8">
        <v>0</v>
      </c>
      <c r="BL52" s="5">
        <v>8592</v>
      </c>
      <c r="BM52">
        <f t="shared" si="141"/>
        <v>-8592</v>
      </c>
      <c r="BN52" s="8">
        <v>0</v>
      </c>
      <c r="BO52" s="5">
        <v>5464</v>
      </c>
      <c r="BP52">
        <f t="shared" si="142"/>
        <v>-5464</v>
      </c>
      <c r="BQ52">
        <v>0</v>
      </c>
      <c r="BR52">
        <v>4311</v>
      </c>
      <c r="BS52">
        <f t="shared" si="22"/>
        <v>-4311</v>
      </c>
      <c r="BT52">
        <v>0</v>
      </c>
      <c r="BU52">
        <v>6080</v>
      </c>
      <c r="BV52">
        <f t="shared" si="137"/>
        <v>-6080</v>
      </c>
      <c r="BW52">
        <v>0</v>
      </c>
      <c r="BX52">
        <v>4925</v>
      </c>
      <c r="BY52">
        <f t="shared" si="138"/>
        <v>-4925</v>
      </c>
      <c r="BZ52">
        <v>0</v>
      </c>
      <c r="CA52">
        <v>1664</v>
      </c>
      <c r="CB52">
        <f t="shared" si="139"/>
        <v>-1664</v>
      </c>
      <c r="CC52">
        <v>0</v>
      </c>
      <c r="CD52">
        <v>6188</v>
      </c>
      <c r="CE52">
        <f t="shared" si="88"/>
        <v>-6188</v>
      </c>
      <c r="CF52">
        <v>0</v>
      </c>
      <c r="CG52">
        <v>3624</v>
      </c>
      <c r="CH52">
        <f t="shared" si="89"/>
        <v>-3624</v>
      </c>
      <c r="CI52">
        <v>0</v>
      </c>
      <c r="CJ52">
        <v>483</v>
      </c>
      <c r="CK52">
        <f t="shared" si="90"/>
        <v>-483</v>
      </c>
      <c r="CL52">
        <v>0</v>
      </c>
      <c r="CM52">
        <v>1462</v>
      </c>
      <c r="CN52">
        <f t="shared" si="91"/>
        <v>-1462</v>
      </c>
      <c r="CO52">
        <v>0</v>
      </c>
      <c r="CP52">
        <v>3121</v>
      </c>
      <c r="CQ52">
        <f t="shared" si="92"/>
        <v>-3121</v>
      </c>
      <c r="CR52">
        <v>0</v>
      </c>
      <c r="CS52">
        <v>4169</v>
      </c>
      <c r="CT52">
        <f t="shared" si="93"/>
        <v>-4169</v>
      </c>
      <c r="CU52">
        <v>413</v>
      </c>
      <c r="CV52">
        <v>0</v>
      </c>
      <c r="CW52">
        <f t="shared" si="94"/>
        <v>413</v>
      </c>
      <c r="CX52">
        <v>1047</v>
      </c>
      <c r="CY52">
        <v>26</v>
      </c>
      <c r="CZ52">
        <f t="shared" si="95"/>
        <v>1021</v>
      </c>
      <c r="DA52">
        <v>0</v>
      </c>
      <c r="DB52">
        <v>3323</v>
      </c>
      <c r="DC52">
        <f t="shared" si="96"/>
        <v>-3323</v>
      </c>
      <c r="DD52">
        <v>0</v>
      </c>
      <c r="DE52">
        <v>2102</v>
      </c>
      <c r="DF52">
        <f t="shared" si="97"/>
        <v>-2102</v>
      </c>
      <c r="DG52">
        <v>591</v>
      </c>
      <c r="DH52">
        <v>78</v>
      </c>
      <c r="DI52">
        <f t="shared" si="98"/>
        <v>513</v>
      </c>
      <c r="DJ52">
        <v>0</v>
      </c>
      <c r="DK52">
        <v>1490</v>
      </c>
      <c r="DL52">
        <f t="shared" si="99"/>
        <v>-1490</v>
      </c>
      <c r="DM52">
        <v>0</v>
      </c>
      <c r="DN52">
        <v>3278</v>
      </c>
      <c r="DO52">
        <f t="shared" si="100"/>
        <v>-3278</v>
      </c>
      <c r="DP52">
        <v>0</v>
      </c>
      <c r="DQ52">
        <v>827</v>
      </c>
      <c r="DR52">
        <f t="shared" si="101"/>
        <v>-827</v>
      </c>
      <c r="DS52">
        <v>0</v>
      </c>
      <c r="DT52">
        <v>1875</v>
      </c>
      <c r="DU52">
        <f t="shared" si="102"/>
        <v>-1875</v>
      </c>
      <c r="DV52">
        <v>1860</v>
      </c>
      <c r="DW52">
        <v>102</v>
      </c>
      <c r="DX52">
        <f t="shared" si="103"/>
        <v>1758</v>
      </c>
      <c r="DY52">
        <v>0</v>
      </c>
      <c r="DZ52">
        <v>2122</v>
      </c>
      <c r="EA52">
        <f t="shared" si="104"/>
        <v>-2122</v>
      </c>
      <c r="EB52">
        <v>1571</v>
      </c>
      <c r="EC52">
        <v>144</v>
      </c>
      <c r="ED52">
        <f t="shared" si="105"/>
        <v>1427</v>
      </c>
      <c r="EE52">
        <v>0</v>
      </c>
      <c r="EF52">
        <v>676</v>
      </c>
      <c r="EG52">
        <f t="shared" si="106"/>
        <v>-676</v>
      </c>
      <c r="EH52">
        <v>0</v>
      </c>
      <c r="EI52">
        <v>3140</v>
      </c>
      <c r="EJ52">
        <f t="shared" si="107"/>
        <v>-3140</v>
      </c>
      <c r="EK52">
        <v>0</v>
      </c>
      <c r="EL52">
        <v>2986</v>
      </c>
      <c r="EM52">
        <f t="shared" si="108"/>
        <v>-2986</v>
      </c>
      <c r="EN52">
        <v>0</v>
      </c>
      <c r="EO52">
        <v>1690</v>
      </c>
      <c r="EP52">
        <f t="shared" si="109"/>
        <v>-1690</v>
      </c>
      <c r="EQ52">
        <v>0</v>
      </c>
      <c r="ER52">
        <v>1211</v>
      </c>
      <c r="ES52">
        <f t="shared" si="110"/>
        <v>-1211</v>
      </c>
      <c r="ET52">
        <v>0</v>
      </c>
      <c r="EU52">
        <v>906</v>
      </c>
      <c r="EV52">
        <f t="shared" si="111"/>
        <v>-906</v>
      </c>
      <c r="EW52">
        <v>335</v>
      </c>
      <c r="EX52">
        <v>498</v>
      </c>
      <c r="EY52">
        <f t="shared" si="112"/>
        <v>-163</v>
      </c>
      <c r="EZ52">
        <v>1297</v>
      </c>
      <c r="FA52">
        <v>378</v>
      </c>
      <c r="FB52">
        <f t="shared" si="113"/>
        <v>919</v>
      </c>
      <c r="FC52">
        <v>46</v>
      </c>
      <c r="FD52">
        <v>448</v>
      </c>
      <c r="FE52">
        <f t="shared" si="114"/>
        <v>-402</v>
      </c>
      <c r="FF52">
        <v>1259</v>
      </c>
      <c r="FG52">
        <v>391</v>
      </c>
      <c r="FH52">
        <f t="shared" si="115"/>
        <v>868</v>
      </c>
      <c r="FI52">
        <v>0</v>
      </c>
      <c r="FJ52">
        <v>511</v>
      </c>
      <c r="FK52">
        <f t="shared" si="116"/>
        <v>-511</v>
      </c>
      <c r="FL52">
        <v>0</v>
      </c>
      <c r="FM52">
        <v>640</v>
      </c>
      <c r="FN52">
        <f t="shared" si="117"/>
        <v>-640</v>
      </c>
      <c r="FO52">
        <v>0</v>
      </c>
      <c r="FP52">
        <v>2330</v>
      </c>
      <c r="FQ52">
        <f t="shared" si="118"/>
        <v>-2330</v>
      </c>
      <c r="FR52">
        <v>0</v>
      </c>
      <c r="FS52">
        <v>2306</v>
      </c>
      <c r="FT52">
        <f t="shared" si="119"/>
        <v>-2306</v>
      </c>
      <c r="FU52">
        <v>0</v>
      </c>
      <c r="FV52">
        <v>5225</v>
      </c>
      <c r="FW52">
        <f t="shared" si="120"/>
        <v>-5225</v>
      </c>
      <c r="FX52">
        <v>0</v>
      </c>
      <c r="FY52">
        <v>2362</v>
      </c>
      <c r="FZ52">
        <f t="shared" si="121"/>
        <v>-2362</v>
      </c>
      <c r="GA52">
        <v>0</v>
      </c>
      <c r="GB52">
        <v>968</v>
      </c>
      <c r="GC52">
        <f t="shared" si="122"/>
        <v>-968</v>
      </c>
      <c r="GD52">
        <v>321</v>
      </c>
      <c r="GE52">
        <v>302</v>
      </c>
      <c r="GF52">
        <v>20</v>
      </c>
      <c r="GG52">
        <v>317</v>
      </c>
      <c r="GH52">
        <v>1049</v>
      </c>
      <c r="GI52">
        <f t="shared" si="124"/>
        <v>-732</v>
      </c>
      <c r="GJ52">
        <v>656</v>
      </c>
      <c r="GK52">
        <v>59</v>
      </c>
      <c r="GL52">
        <f t="shared" si="125"/>
        <v>597</v>
      </c>
      <c r="GM52">
        <v>1277</v>
      </c>
      <c r="GN52">
        <v>120</v>
      </c>
      <c r="GO52">
        <f t="shared" si="126"/>
        <v>1157</v>
      </c>
      <c r="GP52">
        <v>0</v>
      </c>
      <c r="GQ52">
        <v>432</v>
      </c>
      <c r="GR52">
        <f t="shared" si="127"/>
        <v>-432</v>
      </c>
      <c r="GS52">
        <v>263</v>
      </c>
      <c r="GT52">
        <v>2364</v>
      </c>
      <c r="GU52">
        <f t="shared" si="128"/>
        <v>-2101</v>
      </c>
      <c r="GV52">
        <v>118</v>
      </c>
      <c r="GW52">
        <v>1677</v>
      </c>
      <c r="GX52">
        <f t="shared" si="129"/>
        <v>-1559</v>
      </c>
      <c r="GY52">
        <v>864</v>
      </c>
      <c r="GZ52">
        <v>806</v>
      </c>
      <c r="HA52">
        <f t="shared" si="130"/>
        <v>58</v>
      </c>
      <c r="HB52">
        <v>1109</v>
      </c>
      <c r="HC52">
        <v>106</v>
      </c>
      <c r="HD52">
        <f t="shared" si="131"/>
        <v>1003</v>
      </c>
      <c r="HE52">
        <v>1858</v>
      </c>
      <c r="HF52">
        <v>1112</v>
      </c>
      <c r="HG52">
        <f t="shared" si="132"/>
        <v>746</v>
      </c>
      <c r="HH52">
        <v>1537</v>
      </c>
      <c r="HI52">
        <v>133</v>
      </c>
      <c r="HJ52">
        <f t="shared" si="133"/>
        <v>1404</v>
      </c>
      <c r="HK52">
        <v>365</v>
      </c>
      <c r="HL52">
        <v>192</v>
      </c>
      <c r="HM52">
        <f t="shared" si="134"/>
        <v>173</v>
      </c>
      <c r="HN52">
        <v>310</v>
      </c>
      <c r="HO52">
        <v>140</v>
      </c>
      <c r="HP52">
        <f t="shared" si="135"/>
        <v>170</v>
      </c>
    </row>
    <row r="53" spans="1:224" ht="12.75">
      <c r="A53" t="s">
        <v>48</v>
      </c>
      <c r="C53">
        <v>0</v>
      </c>
      <c r="D53">
        <v>0</v>
      </c>
      <c r="E53">
        <f t="shared" si="74"/>
        <v>0</v>
      </c>
      <c r="F53">
        <v>0</v>
      </c>
      <c r="G53">
        <v>0</v>
      </c>
      <c r="H53">
        <f t="shared" si="75"/>
        <v>0</v>
      </c>
      <c r="I53">
        <v>0</v>
      </c>
      <c r="J53">
        <v>0</v>
      </c>
      <c r="K53">
        <f t="shared" si="76"/>
        <v>0</v>
      </c>
      <c r="L53">
        <v>0</v>
      </c>
      <c r="M53">
        <v>0</v>
      </c>
      <c r="N53">
        <f t="shared" si="77"/>
        <v>0</v>
      </c>
      <c r="O53">
        <v>0</v>
      </c>
      <c r="P53">
        <v>0</v>
      </c>
      <c r="Q53">
        <f t="shared" si="78"/>
        <v>0</v>
      </c>
      <c r="R53">
        <v>0</v>
      </c>
      <c r="S53">
        <v>0</v>
      </c>
      <c r="T53">
        <f t="shared" si="79"/>
        <v>0</v>
      </c>
      <c r="U53">
        <v>0</v>
      </c>
      <c r="V53">
        <v>0</v>
      </c>
      <c r="W53">
        <f t="shared" si="80"/>
        <v>0</v>
      </c>
      <c r="X53">
        <v>0</v>
      </c>
      <c r="Y53">
        <v>0</v>
      </c>
      <c r="Z53">
        <f t="shared" si="81"/>
        <v>0</v>
      </c>
      <c r="AA53" s="30">
        <v>0</v>
      </c>
      <c r="AB53" s="30">
        <v>0</v>
      </c>
      <c r="AC53" s="30">
        <f t="shared" si="82"/>
        <v>0</v>
      </c>
      <c r="AD53" s="19">
        <v>0</v>
      </c>
      <c r="AE53" s="19">
        <v>0</v>
      </c>
      <c r="AF53" s="19">
        <f t="shared" si="83"/>
        <v>0</v>
      </c>
      <c r="AG53">
        <v>0</v>
      </c>
      <c r="AH53">
        <v>0</v>
      </c>
      <c r="AI53">
        <f t="shared" si="84"/>
        <v>0</v>
      </c>
      <c r="AJ53">
        <v>0</v>
      </c>
      <c r="AK53">
        <v>0</v>
      </c>
      <c r="AL53">
        <f t="shared" si="85"/>
        <v>0</v>
      </c>
      <c r="AM53">
        <v>0</v>
      </c>
      <c r="AN53">
        <v>0</v>
      </c>
      <c r="AO53">
        <f t="shared" si="86"/>
        <v>0</v>
      </c>
      <c r="AP53">
        <v>0</v>
      </c>
      <c r="AQ53">
        <v>0</v>
      </c>
      <c r="AR53">
        <f t="shared" si="87"/>
        <v>0</v>
      </c>
      <c r="AS53">
        <v>0</v>
      </c>
      <c r="AT53">
        <v>0</v>
      </c>
      <c r="AU53">
        <f t="shared" si="140"/>
        <v>0</v>
      </c>
      <c r="AV53">
        <v>0</v>
      </c>
      <c r="AW53">
        <v>0</v>
      </c>
      <c r="AX53">
        <f t="shared" si="143"/>
        <v>0</v>
      </c>
      <c r="AY53">
        <v>0</v>
      </c>
      <c r="AZ53">
        <v>0</v>
      </c>
      <c r="BA53">
        <f t="shared" si="148"/>
        <v>0</v>
      </c>
      <c r="BB53">
        <v>0</v>
      </c>
      <c r="BC53">
        <v>0</v>
      </c>
      <c r="BD53">
        <f t="shared" si="147"/>
        <v>0</v>
      </c>
      <c r="BE53">
        <v>0</v>
      </c>
      <c r="BF53">
        <v>0</v>
      </c>
      <c r="BG53">
        <f t="shared" si="145"/>
        <v>0</v>
      </c>
      <c r="BH53" s="8">
        <v>0</v>
      </c>
      <c r="BI53" s="8">
        <v>0</v>
      </c>
      <c r="BJ53">
        <f t="shared" si="146"/>
        <v>0</v>
      </c>
      <c r="BK53" s="8">
        <v>0</v>
      </c>
      <c r="BL53" s="8">
        <v>0</v>
      </c>
      <c r="BM53">
        <f t="shared" si="141"/>
        <v>0</v>
      </c>
      <c r="BN53" s="8">
        <v>0</v>
      </c>
      <c r="BO53" s="8">
        <v>0</v>
      </c>
      <c r="BP53">
        <f t="shared" si="142"/>
        <v>0</v>
      </c>
      <c r="BQ53">
        <v>0</v>
      </c>
      <c r="BR53">
        <v>0</v>
      </c>
      <c r="BS53">
        <f t="shared" si="22"/>
        <v>0</v>
      </c>
      <c r="BT53">
        <v>0</v>
      </c>
      <c r="BU53">
        <v>0</v>
      </c>
      <c r="BV53">
        <f t="shared" si="137"/>
        <v>0</v>
      </c>
      <c r="BW53">
        <v>0</v>
      </c>
      <c r="BX53">
        <v>0</v>
      </c>
      <c r="BY53">
        <f t="shared" si="138"/>
        <v>0</v>
      </c>
      <c r="BZ53">
        <v>0</v>
      </c>
      <c r="CA53">
        <v>0</v>
      </c>
      <c r="CB53">
        <f t="shared" si="139"/>
        <v>0</v>
      </c>
      <c r="CC53">
        <v>0</v>
      </c>
      <c r="CD53">
        <v>0</v>
      </c>
      <c r="CE53">
        <f t="shared" si="88"/>
        <v>0</v>
      </c>
      <c r="CF53">
        <v>0</v>
      </c>
      <c r="CG53">
        <v>0</v>
      </c>
      <c r="CH53">
        <f t="shared" si="89"/>
        <v>0</v>
      </c>
      <c r="CI53">
        <v>0</v>
      </c>
      <c r="CJ53">
        <v>0</v>
      </c>
      <c r="CK53">
        <f t="shared" si="90"/>
        <v>0</v>
      </c>
      <c r="CL53">
        <v>0</v>
      </c>
      <c r="CM53">
        <v>0</v>
      </c>
      <c r="CN53">
        <f t="shared" si="91"/>
        <v>0</v>
      </c>
      <c r="CO53">
        <v>0</v>
      </c>
      <c r="CP53">
        <v>0</v>
      </c>
      <c r="CQ53">
        <f t="shared" si="92"/>
        <v>0</v>
      </c>
      <c r="CR53">
        <v>0</v>
      </c>
      <c r="CS53">
        <v>0</v>
      </c>
      <c r="CT53">
        <f t="shared" si="93"/>
        <v>0</v>
      </c>
      <c r="CU53">
        <v>0</v>
      </c>
      <c r="CV53">
        <v>0</v>
      </c>
      <c r="CW53">
        <f t="shared" si="94"/>
        <v>0</v>
      </c>
      <c r="CX53">
        <v>0</v>
      </c>
      <c r="CY53">
        <v>26</v>
      </c>
      <c r="CZ53">
        <f t="shared" si="95"/>
        <v>-26</v>
      </c>
      <c r="DA53">
        <v>0</v>
      </c>
      <c r="DB53">
        <v>26</v>
      </c>
      <c r="DC53">
        <f t="shared" si="96"/>
        <v>-26</v>
      </c>
      <c r="DD53">
        <v>0</v>
      </c>
      <c r="DE53">
        <v>78</v>
      </c>
      <c r="DF53">
        <f t="shared" si="97"/>
        <v>-78</v>
      </c>
      <c r="DG53">
        <v>0</v>
      </c>
      <c r="DH53">
        <v>78</v>
      </c>
      <c r="DI53">
        <f t="shared" si="98"/>
        <v>-78</v>
      </c>
      <c r="DJ53">
        <v>0</v>
      </c>
      <c r="DK53">
        <v>78</v>
      </c>
      <c r="DL53">
        <f t="shared" si="99"/>
        <v>-78</v>
      </c>
      <c r="DM53">
        <v>0</v>
      </c>
      <c r="DN53">
        <v>103</v>
      </c>
      <c r="DO53">
        <f t="shared" si="100"/>
        <v>-103</v>
      </c>
      <c r="DP53">
        <v>0</v>
      </c>
      <c r="DQ53">
        <v>91</v>
      </c>
      <c r="DR53">
        <f t="shared" si="101"/>
        <v>-91</v>
      </c>
      <c r="DS53">
        <v>0</v>
      </c>
      <c r="DT53">
        <v>97</v>
      </c>
      <c r="DU53">
        <f t="shared" si="102"/>
        <v>-97</v>
      </c>
      <c r="DV53">
        <v>0</v>
      </c>
      <c r="DW53">
        <v>102</v>
      </c>
      <c r="DX53">
        <f t="shared" si="103"/>
        <v>-102</v>
      </c>
      <c r="DY53">
        <v>0</v>
      </c>
      <c r="DZ53">
        <v>124</v>
      </c>
      <c r="EA53">
        <f t="shared" si="104"/>
        <v>-124</v>
      </c>
      <c r="EB53">
        <v>0</v>
      </c>
      <c r="EC53">
        <v>144</v>
      </c>
      <c r="ED53">
        <f t="shared" si="105"/>
        <v>-144</v>
      </c>
      <c r="EE53">
        <v>0</v>
      </c>
      <c r="EF53">
        <v>180</v>
      </c>
      <c r="EG53">
        <f t="shared" si="106"/>
        <v>-180</v>
      </c>
      <c r="EH53">
        <v>0</v>
      </c>
      <c r="EI53">
        <v>170</v>
      </c>
      <c r="EJ53">
        <f t="shared" si="107"/>
        <v>-170</v>
      </c>
      <c r="EK53">
        <v>0</v>
      </c>
      <c r="EL53">
        <v>196</v>
      </c>
      <c r="EM53">
        <f t="shared" si="108"/>
        <v>-196</v>
      </c>
      <c r="EN53">
        <v>0</v>
      </c>
      <c r="EO53">
        <v>193</v>
      </c>
      <c r="EP53">
        <f t="shared" si="109"/>
        <v>-193</v>
      </c>
      <c r="EQ53">
        <v>0</v>
      </c>
      <c r="ER53">
        <v>319</v>
      </c>
      <c r="ES53">
        <f t="shared" si="110"/>
        <v>-319</v>
      </c>
      <c r="ET53">
        <v>0</v>
      </c>
      <c r="EU53">
        <v>267</v>
      </c>
      <c r="EV53">
        <f t="shared" si="111"/>
        <v>-267</v>
      </c>
      <c r="EW53">
        <v>0</v>
      </c>
      <c r="EX53">
        <v>498</v>
      </c>
      <c r="EY53">
        <f t="shared" si="112"/>
        <v>-498</v>
      </c>
      <c r="EZ53">
        <v>0</v>
      </c>
      <c r="FA53">
        <v>378</v>
      </c>
      <c r="FB53">
        <f t="shared" si="113"/>
        <v>-378</v>
      </c>
      <c r="FC53">
        <v>0</v>
      </c>
      <c r="FD53">
        <v>448</v>
      </c>
      <c r="FE53">
        <f t="shared" si="114"/>
        <v>-448</v>
      </c>
      <c r="FF53">
        <v>0</v>
      </c>
      <c r="FG53">
        <v>391</v>
      </c>
      <c r="FH53">
        <f t="shared" si="115"/>
        <v>-391</v>
      </c>
      <c r="FI53">
        <v>0</v>
      </c>
      <c r="FJ53">
        <v>12</v>
      </c>
      <c r="FK53">
        <f t="shared" si="116"/>
        <v>-12</v>
      </c>
      <c r="FL53">
        <v>0</v>
      </c>
      <c r="FM53">
        <v>0</v>
      </c>
      <c r="FN53">
        <f t="shared" si="117"/>
        <v>0</v>
      </c>
      <c r="FO53">
        <v>0</v>
      </c>
      <c r="FP53">
        <v>0</v>
      </c>
      <c r="FQ53">
        <f t="shared" si="118"/>
        <v>0</v>
      </c>
      <c r="FR53">
        <v>0</v>
      </c>
      <c r="FS53">
        <v>1131</v>
      </c>
      <c r="FT53">
        <f t="shared" si="119"/>
        <v>-1131</v>
      </c>
      <c r="FU53">
        <v>0</v>
      </c>
      <c r="FV53">
        <v>23</v>
      </c>
      <c r="FW53">
        <f t="shared" si="120"/>
        <v>-23</v>
      </c>
      <c r="FX53">
        <v>0</v>
      </c>
      <c r="FY53">
        <v>23</v>
      </c>
      <c r="FZ53">
        <f t="shared" si="121"/>
        <v>-23</v>
      </c>
      <c r="GA53">
        <v>0</v>
      </c>
      <c r="GB53">
        <v>46</v>
      </c>
      <c r="GC53">
        <f t="shared" si="122"/>
        <v>-46</v>
      </c>
      <c r="GD53">
        <v>321</v>
      </c>
      <c r="GE53">
        <v>41</v>
      </c>
      <c r="GF53">
        <f t="shared" si="123"/>
        <v>280</v>
      </c>
      <c r="GG53">
        <v>317</v>
      </c>
      <c r="GH53">
        <v>81</v>
      </c>
      <c r="GI53">
        <f t="shared" si="124"/>
        <v>236</v>
      </c>
      <c r="GJ53">
        <v>643</v>
      </c>
      <c r="GK53">
        <v>59</v>
      </c>
      <c r="GL53">
        <f t="shared" si="125"/>
        <v>584</v>
      </c>
      <c r="GM53">
        <v>663</v>
      </c>
      <c r="GN53">
        <v>120</v>
      </c>
      <c r="GO53">
        <f t="shared" si="126"/>
        <v>543</v>
      </c>
      <c r="GP53">
        <v>0</v>
      </c>
      <c r="GQ53">
        <v>75</v>
      </c>
      <c r="GR53">
        <f t="shared" si="127"/>
        <v>-75</v>
      </c>
      <c r="GS53">
        <v>263</v>
      </c>
      <c r="GT53">
        <v>134</v>
      </c>
      <c r="GU53">
        <f t="shared" si="128"/>
        <v>129</v>
      </c>
      <c r="GV53">
        <v>118</v>
      </c>
      <c r="GW53">
        <v>92</v>
      </c>
      <c r="GX53">
        <f t="shared" si="129"/>
        <v>26</v>
      </c>
      <c r="GY53">
        <v>864</v>
      </c>
      <c r="GZ53">
        <v>128</v>
      </c>
      <c r="HA53">
        <f t="shared" si="130"/>
        <v>736</v>
      </c>
      <c r="HB53">
        <v>0</v>
      </c>
      <c r="HC53">
        <v>106</v>
      </c>
      <c r="HD53">
        <f t="shared" si="131"/>
        <v>-106</v>
      </c>
      <c r="HE53">
        <v>1858</v>
      </c>
      <c r="HF53">
        <v>179</v>
      </c>
      <c r="HG53">
        <f t="shared" si="132"/>
        <v>1679</v>
      </c>
      <c r="HH53">
        <v>0</v>
      </c>
      <c r="HI53">
        <v>133</v>
      </c>
      <c r="HJ53">
        <f t="shared" si="133"/>
        <v>-133</v>
      </c>
      <c r="HK53">
        <v>0</v>
      </c>
      <c r="HL53">
        <v>192</v>
      </c>
      <c r="HM53">
        <f t="shared" si="134"/>
        <v>-192</v>
      </c>
      <c r="HN53">
        <v>0</v>
      </c>
      <c r="HO53">
        <v>140</v>
      </c>
      <c r="HP53">
        <f t="shared" si="135"/>
        <v>-140</v>
      </c>
    </row>
    <row r="54" spans="1:224" ht="12.75">
      <c r="A54" t="s">
        <v>49</v>
      </c>
      <c r="C54" s="9">
        <v>4734</v>
      </c>
      <c r="D54" s="9">
        <v>0</v>
      </c>
      <c r="E54" s="9">
        <f t="shared" si="74"/>
        <v>4734</v>
      </c>
      <c r="F54" s="9">
        <v>0</v>
      </c>
      <c r="G54" s="9">
        <v>2235</v>
      </c>
      <c r="H54" s="9">
        <f t="shared" si="75"/>
        <v>-2235</v>
      </c>
      <c r="I54" s="9">
        <v>0</v>
      </c>
      <c r="J54" s="9">
        <v>24990</v>
      </c>
      <c r="K54" s="9">
        <f t="shared" si="76"/>
        <v>-24990</v>
      </c>
      <c r="L54" s="9">
        <v>0</v>
      </c>
      <c r="M54" s="9">
        <v>26738</v>
      </c>
      <c r="N54" s="9">
        <f t="shared" si="77"/>
        <v>-26738</v>
      </c>
      <c r="O54" s="9">
        <v>0</v>
      </c>
      <c r="P54" s="9">
        <v>29236</v>
      </c>
      <c r="Q54" s="9">
        <f t="shared" si="78"/>
        <v>-29236</v>
      </c>
      <c r="R54" s="9">
        <v>0</v>
      </c>
      <c r="S54" s="9">
        <v>11200</v>
      </c>
      <c r="T54" s="9">
        <f t="shared" si="79"/>
        <v>-11200</v>
      </c>
      <c r="U54" s="9">
        <v>0</v>
      </c>
      <c r="V54" s="9">
        <v>20452</v>
      </c>
      <c r="W54" s="9">
        <f t="shared" si="80"/>
        <v>-20452</v>
      </c>
      <c r="X54" s="9">
        <v>0</v>
      </c>
      <c r="Y54" s="9">
        <v>7505</v>
      </c>
      <c r="Z54" s="9">
        <f t="shared" si="81"/>
        <v>-7505</v>
      </c>
      <c r="AA54" s="9">
        <v>0</v>
      </c>
      <c r="AB54" s="9">
        <v>29236</v>
      </c>
      <c r="AC54" s="9">
        <f t="shared" si="82"/>
        <v>-29236</v>
      </c>
      <c r="AD54" s="17">
        <v>0</v>
      </c>
      <c r="AE54" s="17">
        <v>6379</v>
      </c>
      <c r="AF54" s="17">
        <f t="shared" si="83"/>
        <v>-6379</v>
      </c>
      <c r="AG54" s="9">
        <v>0</v>
      </c>
      <c r="AH54" s="9">
        <v>13221</v>
      </c>
      <c r="AI54" s="9">
        <f t="shared" si="84"/>
        <v>-13221</v>
      </c>
      <c r="AJ54" s="9">
        <v>4672</v>
      </c>
      <c r="AK54" s="9">
        <v>0</v>
      </c>
      <c r="AL54" s="9">
        <f t="shared" si="85"/>
        <v>4672</v>
      </c>
      <c r="AM54" s="9">
        <v>0</v>
      </c>
      <c r="AN54" s="9">
        <v>5256</v>
      </c>
      <c r="AO54" s="9">
        <f t="shared" si="86"/>
        <v>-5256</v>
      </c>
      <c r="AP54" s="9">
        <v>0</v>
      </c>
      <c r="AQ54" s="9">
        <v>1247</v>
      </c>
      <c r="AR54" s="9">
        <f t="shared" si="87"/>
        <v>-1247</v>
      </c>
      <c r="AS54" s="9">
        <v>0</v>
      </c>
      <c r="AT54" s="9">
        <v>12629</v>
      </c>
      <c r="AU54" s="9">
        <f t="shared" si="140"/>
        <v>-12629</v>
      </c>
      <c r="AV54" s="9">
        <v>0</v>
      </c>
      <c r="AW54" s="9">
        <v>6594</v>
      </c>
      <c r="AX54" s="9">
        <f t="shared" si="143"/>
        <v>-6594</v>
      </c>
      <c r="AY54" s="9">
        <v>634</v>
      </c>
      <c r="AZ54" s="9">
        <v>0</v>
      </c>
      <c r="BA54" s="9">
        <f t="shared" si="148"/>
        <v>634</v>
      </c>
      <c r="BB54" s="9">
        <v>0</v>
      </c>
      <c r="BC54" s="9">
        <v>7570</v>
      </c>
      <c r="BD54" s="9">
        <f t="shared" si="147"/>
        <v>-7570</v>
      </c>
      <c r="BE54" s="9">
        <v>0</v>
      </c>
      <c r="BF54" s="9">
        <v>10071</v>
      </c>
      <c r="BG54" s="9">
        <f t="shared" si="145"/>
        <v>-10071</v>
      </c>
      <c r="BH54" s="12">
        <v>0</v>
      </c>
      <c r="BI54" s="9">
        <v>7294</v>
      </c>
      <c r="BJ54" s="9">
        <f t="shared" si="146"/>
        <v>-7294</v>
      </c>
      <c r="BK54" s="12">
        <v>0</v>
      </c>
      <c r="BL54" s="10">
        <v>8592</v>
      </c>
      <c r="BM54" s="9">
        <f t="shared" si="141"/>
        <v>-8592</v>
      </c>
      <c r="BN54" s="12">
        <v>0</v>
      </c>
      <c r="BO54" s="10">
        <v>5464</v>
      </c>
      <c r="BP54" s="9">
        <f t="shared" si="142"/>
        <v>-5464</v>
      </c>
      <c r="BQ54">
        <v>0</v>
      </c>
      <c r="BR54">
        <v>4311</v>
      </c>
      <c r="BS54">
        <f t="shared" si="22"/>
        <v>-4311</v>
      </c>
      <c r="BT54">
        <v>0</v>
      </c>
      <c r="BU54">
        <v>6080</v>
      </c>
      <c r="BV54">
        <f t="shared" si="137"/>
        <v>-6080</v>
      </c>
      <c r="BW54">
        <v>0</v>
      </c>
      <c r="BX54">
        <v>4925</v>
      </c>
      <c r="BY54">
        <f t="shared" si="138"/>
        <v>-4925</v>
      </c>
      <c r="BZ54">
        <v>0</v>
      </c>
      <c r="CA54">
        <v>1664</v>
      </c>
      <c r="CB54">
        <f t="shared" si="139"/>
        <v>-1664</v>
      </c>
      <c r="CC54">
        <v>0</v>
      </c>
      <c r="CD54">
        <v>6188</v>
      </c>
      <c r="CE54">
        <f t="shared" si="88"/>
        <v>-6188</v>
      </c>
      <c r="CF54">
        <v>0</v>
      </c>
      <c r="CG54">
        <v>3624</v>
      </c>
      <c r="CH54">
        <f t="shared" si="89"/>
        <v>-3624</v>
      </c>
      <c r="CI54">
        <v>0</v>
      </c>
      <c r="CJ54">
        <v>483</v>
      </c>
      <c r="CK54">
        <f t="shared" si="90"/>
        <v>-483</v>
      </c>
      <c r="CL54">
        <v>0</v>
      </c>
      <c r="CM54">
        <v>1462</v>
      </c>
      <c r="CN54">
        <f t="shared" si="91"/>
        <v>-1462</v>
      </c>
      <c r="CO54">
        <v>0</v>
      </c>
      <c r="CP54">
        <v>3121</v>
      </c>
      <c r="CQ54">
        <f t="shared" si="92"/>
        <v>-3121</v>
      </c>
      <c r="CR54">
        <v>0</v>
      </c>
      <c r="CS54">
        <v>4169</v>
      </c>
      <c r="CT54">
        <f t="shared" si="93"/>
        <v>-4169</v>
      </c>
      <c r="CU54">
        <v>413</v>
      </c>
      <c r="CV54">
        <v>0</v>
      </c>
      <c r="CW54">
        <f t="shared" si="94"/>
        <v>413</v>
      </c>
      <c r="CX54">
        <v>1047</v>
      </c>
      <c r="CY54">
        <v>0</v>
      </c>
      <c r="CZ54">
        <f t="shared" si="95"/>
        <v>1047</v>
      </c>
      <c r="DA54">
        <v>0</v>
      </c>
      <c r="DB54">
        <v>3297</v>
      </c>
      <c r="DC54">
        <f t="shared" si="96"/>
        <v>-3297</v>
      </c>
      <c r="DD54">
        <v>0</v>
      </c>
      <c r="DE54">
        <v>2024</v>
      </c>
      <c r="DF54">
        <f t="shared" si="97"/>
        <v>-2024</v>
      </c>
      <c r="DG54">
        <v>591</v>
      </c>
      <c r="DH54">
        <v>0</v>
      </c>
      <c r="DI54">
        <f t="shared" si="98"/>
        <v>591</v>
      </c>
      <c r="DJ54">
        <v>0</v>
      </c>
      <c r="DK54">
        <v>1412</v>
      </c>
      <c r="DL54">
        <f t="shared" si="99"/>
        <v>-1412</v>
      </c>
      <c r="DM54">
        <v>0</v>
      </c>
      <c r="DN54">
        <v>3175</v>
      </c>
      <c r="DO54">
        <f t="shared" si="100"/>
        <v>-3175</v>
      </c>
      <c r="DP54">
        <v>0</v>
      </c>
      <c r="DQ54">
        <v>736</v>
      </c>
      <c r="DR54">
        <f t="shared" si="101"/>
        <v>-736</v>
      </c>
      <c r="DS54">
        <v>0</v>
      </c>
      <c r="DT54">
        <v>1778</v>
      </c>
      <c r="DU54">
        <f t="shared" si="102"/>
        <v>-1778</v>
      </c>
      <c r="DV54">
        <v>1860</v>
      </c>
      <c r="DW54">
        <v>0</v>
      </c>
      <c r="DX54">
        <f t="shared" si="103"/>
        <v>1860</v>
      </c>
      <c r="DY54">
        <v>0</v>
      </c>
      <c r="DZ54">
        <v>1998</v>
      </c>
      <c r="EA54">
        <f t="shared" si="104"/>
        <v>-1998</v>
      </c>
      <c r="EB54">
        <v>1571</v>
      </c>
      <c r="EC54">
        <v>0</v>
      </c>
      <c r="ED54">
        <f t="shared" si="105"/>
        <v>1571</v>
      </c>
      <c r="EE54">
        <v>0</v>
      </c>
      <c r="EF54">
        <v>496</v>
      </c>
      <c r="EG54">
        <f t="shared" si="106"/>
        <v>-496</v>
      </c>
      <c r="EH54">
        <v>0</v>
      </c>
      <c r="EI54">
        <v>2970</v>
      </c>
      <c r="EJ54">
        <f t="shared" si="107"/>
        <v>-2970</v>
      </c>
      <c r="EK54">
        <v>0</v>
      </c>
      <c r="EL54">
        <v>2790</v>
      </c>
      <c r="EM54">
        <f t="shared" si="108"/>
        <v>-2790</v>
      </c>
      <c r="EN54">
        <v>0</v>
      </c>
      <c r="EO54">
        <v>1497</v>
      </c>
      <c r="EP54">
        <f t="shared" si="109"/>
        <v>-1497</v>
      </c>
      <c r="EQ54">
        <v>0</v>
      </c>
      <c r="ER54">
        <v>892</v>
      </c>
      <c r="ES54">
        <f t="shared" si="110"/>
        <v>-892</v>
      </c>
      <c r="ET54">
        <v>0</v>
      </c>
      <c r="EU54">
        <v>639</v>
      </c>
      <c r="EV54">
        <f t="shared" si="111"/>
        <v>-639</v>
      </c>
      <c r="EW54">
        <v>335</v>
      </c>
      <c r="EX54">
        <v>0</v>
      </c>
      <c r="EY54">
        <f t="shared" si="112"/>
        <v>335</v>
      </c>
      <c r="EZ54">
        <v>1297</v>
      </c>
      <c r="FA54">
        <v>0</v>
      </c>
      <c r="FB54">
        <f t="shared" si="113"/>
        <v>1297</v>
      </c>
      <c r="FC54">
        <v>46</v>
      </c>
      <c r="FD54">
        <v>0</v>
      </c>
      <c r="FE54">
        <f t="shared" si="114"/>
        <v>46</v>
      </c>
      <c r="FF54">
        <v>1259</v>
      </c>
      <c r="FG54">
        <v>0</v>
      </c>
      <c r="FH54">
        <f t="shared" si="115"/>
        <v>1259</v>
      </c>
      <c r="FI54">
        <v>0</v>
      </c>
      <c r="FJ54">
        <v>499</v>
      </c>
      <c r="FK54">
        <f t="shared" si="116"/>
        <v>-499</v>
      </c>
      <c r="FL54">
        <v>0</v>
      </c>
      <c r="FM54">
        <v>640</v>
      </c>
      <c r="FN54">
        <f t="shared" si="117"/>
        <v>-640</v>
      </c>
      <c r="FO54">
        <v>0</v>
      </c>
      <c r="FP54">
        <v>2330</v>
      </c>
      <c r="FQ54">
        <f t="shared" si="118"/>
        <v>-2330</v>
      </c>
      <c r="FR54">
        <v>0</v>
      </c>
      <c r="FS54">
        <v>1175</v>
      </c>
      <c r="FT54">
        <f t="shared" si="119"/>
        <v>-1175</v>
      </c>
      <c r="FU54">
        <v>0</v>
      </c>
      <c r="FV54">
        <v>5202</v>
      </c>
      <c r="FW54">
        <f t="shared" si="120"/>
        <v>-5202</v>
      </c>
      <c r="FX54">
        <v>0</v>
      </c>
      <c r="FY54">
        <v>2339</v>
      </c>
      <c r="FZ54">
        <f t="shared" si="121"/>
        <v>-2339</v>
      </c>
      <c r="GA54">
        <v>0</v>
      </c>
      <c r="GB54">
        <v>922</v>
      </c>
      <c r="GC54">
        <f t="shared" si="122"/>
        <v>-922</v>
      </c>
      <c r="GD54">
        <v>0</v>
      </c>
      <c r="GE54">
        <v>260</v>
      </c>
      <c r="GF54">
        <f t="shared" si="123"/>
        <v>-260</v>
      </c>
      <c r="GG54">
        <v>0</v>
      </c>
      <c r="GH54">
        <v>968</v>
      </c>
      <c r="GI54">
        <f t="shared" si="124"/>
        <v>-968</v>
      </c>
      <c r="GJ54">
        <v>13</v>
      </c>
      <c r="GK54">
        <v>0</v>
      </c>
      <c r="GL54">
        <f t="shared" si="125"/>
        <v>13</v>
      </c>
      <c r="GM54">
        <v>614</v>
      </c>
      <c r="GN54">
        <v>0</v>
      </c>
      <c r="GO54">
        <f t="shared" si="126"/>
        <v>614</v>
      </c>
      <c r="GP54">
        <v>0</v>
      </c>
      <c r="GQ54">
        <v>357</v>
      </c>
      <c r="GR54">
        <f t="shared" si="127"/>
        <v>-357</v>
      </c>
      <c r="GS54">
        <v>0</v>
      </c>
      <c r="GT54">
        <v>2230</v>
      </c>
      <c r="GU54">
        <f t="shared" si="128"/>
        <v>-2230</v>
      </c>
      <c r="GV54">
        <v>0</v>
      </c>
      <c r="GW54">
        <v>1585</v>
      </c>
      <c r="GX54">
        <f t="shared" si="129"/>
        <v>-1585</v>
      </c>
      <c r="GY54">
        <v>0</v>
      </c>
      <c r="GZ54">
        <v>678</v>
      </c>
      <c r="HA54">
        <f t="shared" si="130"/>
        <v>-678</v>
      </c>
      <c r="HB54">
        <v>1109</v>
      </c>
      <c r="HC54">
        <v>0</v>
      </c>
      <c r="HD54">
        <f t="shared" si="131"/>
        <v>1109</v>
      </c>
      <c r="HE54">
        <v>0</v>
      </c>
      <c r="HF54">
        <v>933</v>
      </c>
      <c r="HG54">
        <f t="shared" si="132"/>
        <v>-933</v>
      </c>
      <c r="HH54">
        <v>1537</v>
      </c>
      <c r="HI54">
        <v>0</v>
      </c>
      <c r="HJ54">
        <f t="shared" si="133"/>
        <v>1537</v>
      </c>
      <c r="HK54">
        <v>365</v>
      </c>
      <c r="HL54">
        <v>0</v>
      </c>
      <c r="HM54">
        <f t="shared" si="134"/>
        <v>365</v>
      </c>
      <c r="HN54">
        <v>310</v>
      </c>
      <c r="HO54">
        <v>0</v>
      </c>
      <c r="HP54">
        <f t="shared" si="135"/>
        <v>310</v>
      </c>
    </row>
    <row r="55" ht="12.75">
      <c r="A55" t="s">
        <v>50</v>
      </c>
    </row>
    <row r="56" spans="1:224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4"/>
      <c r="BL56" s="15"/>
      <c r="BM56" s="13"/>
      <c r="BN56" s="15"/>
      <c r="BO56" s="15"/>
      <c r="BP56" s="15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</row>
    <row r="57" ht="12.75">
      <c r="A57" t="s">
        <v>51</v>
      </c>
    </row>
    <row r="58" ht="12.75">
      <c r="A58" t="s">
        <v>52</v>
      </c>
    </row>
    <row r="59" ht="12.75">
      <c r="A59" t="s">
        <v>53</v>
      </c>
    </row>
    <row r="60" spans="1:224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</row>
    <row r="63" ht="12.75">
      <c r="CQ63" t="s">
        <v>157</v>
      </c>
    </row>
  </sheetData>
  <mergeCells count="148">
    <mergeCell ref="C3:E3"/>
    <mergeCell ref="C4:E4"/>
    <mergeCell ref="O3:Q3"/>
    <mergeCell ref="O4:Q4"/>
    <mergeCell ref="R3:T3"/>
    <mergeCell ref="R4:T4"/>
    <mergeCell ref="X3:Z3"/>
    <mergeCell ref="X4:Z4"/>
    <mergeCell ref="U3:W3"/>
    <mergeCell ref="U4:W4"/>
    <mergeCell ref="BH4:BJ4"/>
    <mergeCell ref="BK4:BM4"/>
    <mergeCell ref="BN4:BP4"/>
    <mergeCell ref="AM4:AO4"/>
    <mergeCell ref="AP4:AR4"/>
    <mergeCell ref="AA3:AC3"/>
    <mergeCell ref="AA4:AC4"/>
    <mergeCell ref="AS4:AU4"/>
    <mergeCell ref="AY4:BA4"/>
    <mergeCell ref="AD4:AF4"/>
    <mergeCell ref="AD3:AF3"/>
    <mergeCell ref="AM3:AO3"/>
    <mergeCell ref="AP3:AR3"/>
    <mergeCell ref="AJ3:AL3"/>
    <mergeCell ref="AV4:AX4"/>
    <mergeCell ref="BQ4:BS4"/>
    <mergeCell ref="AS3:AU3"/>
    <mergeCell ref="AV3:AX3"/>
    <mergeCell ref="AY3:BA3"/>
    <mergeCell ref="BB3:BD3"/>
    <mergeCell ref="BE3:BG3"/>
    <mergeCell ref="BH3:BJ3"/>
    <mergeCell ref="BB4:BD4"/>
    <mergeCell ref="BE4:BG4"/>
    <mergeCell ref="BK3:BM3"/>
    <mergeCell ref="CF4:CH4"/>
    <mergeCell ref="CI4:CK4"/>
    <mergeCell ref="CL4:CN4"/>
    <mergeCell ref="CO4:CQ4"/>
    <mergeCell ref="BT4:BV4"/>
    <mergeCell ref="BW4:BY4"/>
    <mergeCell ref="BZ4:CB4"/>
    <mergeCell ref="CC4:CE4"/>
    <mergeCell ref="CR4:CT4"/>
    <mergeCell ref="CU4:CW4"/>
    <mergeCell ref="CX4:CZ4"/>
    <mergeCell ref="DA4:DC4"/>
    <mergeCell ref="EB4:ED4"/>
    <mergeCell ref="DM3:DO3"/>
    <mergeCell ref="DP3:DR3"/>
    <mergeCell ref="DD4:DF4"/>
    <mergeCell ref="DG4:DI4"/>
    <mergeCell ref="DJ4:DL4"/>
    <mergeCell ref="DG3:DI3"/>
    <mergeCell ref="DJ3:DL3"/>
    <mergeCell ref="DV3:DX3"/>
    <mergeCell ref="DY3:EA3"/>
    <mergeCell ref="GJ4:GL4"/>
    <mergeCell ref="GM4:GO4"/>
    <mergeCell ref="GP4:GR4"/>
    <mergeCell ref="FI4:FK4"/>
    <mergeCell ref="FL4:FN4"/>
    <mergeCell ref="FO4:FQ4"/>
    <mergeCell ref="GG4:GI4"/>
    <mergeCell ref="FR4:FT4"/>
    <mergeCell ref="GA4:GC4"/>
    <mergeCell ref="GD4:GF4"/>
    <mergeCell ref="GS4:GU4"/>
    <mergeCell ref="GV4:GX4"/>
    <mergeCell ref="GY4:HA4"/>
    <mergeCell ref="HB4:HD4"/>
    <mergeCell ref="HE4:HG4"/>
    <mergeCell ref="HH4:HJ4"/>
    <mergeCell ref="HK4:HM4"/>
    <mergeCell ref="HN4:HP4"/>
    <mergeCell ref="FU4:FW4"/>
    <mergeCell ref="FX4:FZ4"/>
    <mergeCell ref="FF4:FH4"/>
    <mergeCell ref="FO3:FQ3"/>
    <mergeCell ref="FR3:FT3"/>
    <mergeCell ref="FU3:FW3"/>
    <mergeCell ref="FX3:FZ3"/>
    <mergeCell ref="FL3:FN3"/>
    <mergeCell ref="AG3:AI3"/>
    <mergeCell ref="EZ4:FB4"/>
    <mergeCell ref="FC4:FE4"/>
    <mergeCell ref="EK4:EM4"/>
    <mergeCell ref="EN4:EP4"/>
    <mergeCell ref="EQ4:ES4"/>
    <mergeCell ref="ET4:EV4"/>
    <mergeCell ref="EQ3:ES3"/>
    <mergeCell ref="ET3:EV3"/>
    <mergeCell ref="EW3:EY3"/>
    <mergeCell ref="AJ4:AL4"/>
    <mergeCell ref="AG4:AI4"/>
    <mergeCell ref="DY4:EA4"/>
    <mergeCell ref="EW4:EY4"/>
    <mergeCell ref="EE4:EG4"/>
    <mergeCell ref="EH4:EJ4"/>
    <mergeCell ref="DM4:DO4"/>
    <mergeCell ref="DP4:DR4"/>
    <mergeCell ref="DS4:DU4"/>
    <mergeCell ref="DV4:DX4"/>
    <mergeCell ref="F3:H3"/>
    <mergeCell ref="F4:H4"/>
    <mergeCell ref="L3:N3"/>
    <mergeCell ref="L4:N4"/>
    <mergeCell ref="I3:K3"/>
    <mergeCell ref="I4:K4"/>
    <mergeCell ref="BN3:BP3"/>
    <mergeCell ref="BQ3:BS3"/>
    <mergeCell ref="BT3:BV3"/>
    <mergeCell ref="BW3:BY3"/>
    <mergeCell ref="BZ3:CB3"/>
    <mergeCell ref="CC3:CE3"/>
    <mergeCell ref="CF3:CH3"/>
    <mergeCell ref="CI3:CK3"/>
    <mergeCell ref="CL3:CN3"/>
    <mergeCell ref="CO3:CQ3"/>
    <mergeCell ref="CR3:CT3"/>
    <mergeCell ref="CU3:CW3"/>
    <mergeCell ref="CX3:CZ3"/>
    <mergeCell ref="DA3:DC3"/>
    <mergeCell ref="DD3:DF3"/>
    <mergeCell ref="DS3:DU3"/>
    <mergeCell ref="EB3:ED3"/>
    <mergeCell ref="EE3:EG3"/>
    <mergeCell ref="EH3:EJ3"/>
    <mergeCell ref="EK3:EM3"/>
    <mergeCell ref="EN3:EP3"/>
    <mergeCell ref="FC3:FE3"/>
    <mergeCell ref="FF3:FH3"/>
    <mergeCell ref="FI3:FK3"/>
    <mergeCell ref="EZ3:FB3"/>
    <mergeCell ref="GA3:GC3"/>
    <mergeCell ref="GD3:GF3"/>
    <mergeCell ref="GG3:GI3"/>
    <mergeCell ref="GJ3:GL3"/>
    <mergeCell ref="GM3:GO3"/>
    <mergeCell ref="GP3:GR3"/>
    <mergeCell ref="GS3:GU3"/>
    <mergeCell ref="GV3:GX3"/>
    <mergeCell ref="HK3:HM3"/>
    <mergeCell ref="HN3:HP3"/>
    <mergeCell ref="GY3:HA3"/>
    <mergeCell ref="HB3:HD3"/>
    <mergeCell ref="HE3:HG3"/>
    <mergeCell ref="HH3:HJ3"/>
  </mergeCells>
  <hyperlinks>
    <hyperlink ref="BM7" location="'BSE TECK'!A1" display="BSE TECk "/>
    <hyperlink ref="BL7" location="'Options time series-BSE '!A1" display="Sensex Options"/>
    <hyperlink ref="BL5" location="'Options time series-BSE '!A1" display="Stock Futures"/>
    <hyperlink ref="BI5" location="'Options time series-BSE '!A1" display="Stock Futures"/>
    <hyperlink ref="BF5" location="'Options time series-BSE '!A1" display="Stock Futures"/>
    <hyperlink ref="AZ5" location="'Options time series-BSE '!A1" display="Stock Futures"/>
    <hyperlink ref="BC5" location="'Options time series-BSE '!A1" display="Stock Futures"/>
    <hyperlink ref="AT5" location="'Options time series-BSE '!A1" display="Stock Futures"/>
    <hyperlink ref="AW5" location="'Options time series-BSE '!A1" display="Stock Futures"/>
    <hyperlink ref="AN5" location="'Options time series-BSE '!A1" display="Stock Futures"/>
    <hyperlink ref="AQ5" location="'Options time series-BSE '!A1" display="Stock Futures"/>
    <hyperlink ref="AK5" location="'Options time series-BSE '!A1" display="Stock Futures"/>
    <hyperlink ref="AH5" location="'Options time series-BSE '!A1" display="Stock Futures"/>
    <hyperlink ref="AE5" location="'Options time series-BSE '!A1" display="Stock Futures"/>
    <hyperlink ref="Y5" location="'Options time series-BSE '!A1" display="Stock Futures"/>
    <hyperlink ref="S5" location="'Options time series-BSE '!A1" display="Stock Futures"/>
    <hyperlink ref="R5" location="'Options time series-BSE '!A1" display="Stock Futures"/>
    <hyperlink ref="V5" location="'Options time series-BSE '!A1" display="Stock Futures"/>
    <hyperlink ref="U5" location="'Options time series-BSE '!A1" display="Stock Futures"/>
    <hyperlink ref="M5" location="'Options time series-BSE '!A1" display="Stock Futures"/>
    <hyperlink ref="L5" location="'Options time series-BSE '!A1" display="Stock Futures"/>
    <hyperlink ref="P5" location="'Options time series-BSE '!A1" display="Stock Futures"/>
    <hyperlink ref="O5" location="'Options time series-BSE '!A1" display="Stock Futures"/>
    <hyperlink ref="J5" location="'Options time series-BSE '!A1" display="Stock Futures"/>
    <hyperlink ref="I5" location="'Options time series-BSE '!A1" display="Stock Futures"/>
    <hyperlink ref="D5" location="'Options time series-BSE '!A1" display="Stock Futures"/>
    <hyperlink ref="C5" location="'Options time series-BSE '!A1" display="Stock Futures"/>
    <hyperlink ref="G5" location="'Options time series-BSE '!A1" display="Stock Futures"/>
    <hyperlink ref="F5" location="'Options time series-BSE '!A1" display="Stock Futures"/>
    <hyperlink ref="AB5" location="'Options time series-BSE '!A1" display="Stock Futures"/>
    <hyperlink ref="AA5" location="'Options time series-BSE '!A1" display="Stock Futures"/>
  </hyperlinks>
  <printOptions/>
  <pageMargins left="0.5" right="0" top="0.75" bottom="0.5" header="0.5" footer="0.5"/>
  <pageSetup orientation="landscape" paperSize="9" scale="58" r:id="rId1"/>
  <colBreaks count="1" manualBreakCount="1">
    <brk id="32" min="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71"/>
  <sheetViews>
    <sheetView tabSelected="1" workbookViewId="0" topLeftCell="B49">
      <selection activeCell="E3" sqref="E3:G64"/>
    </sheetView>
  </sheetViews>
  <sheetFormatPr defaultColWidth="9.140625" defaultRowHeight="12.75"/>
  <cols>
    <col min="1" max="1" width="43.57421875" style="0" customWidth="1"/>
    <col min="2" max="2" width="9.57421875" style="0" customWidth="1"/>
    <col min="3" max="3" width="11.7109375" style="0" customWidth="1"/>
    <col min="4" max="4" width="11.421875" style="0" customWidth="1"/>
    <col min="8" max="9" width="10.57421875" style="0" bestFit="1" customWidth="1"/>
    <col min="10" max="11" width="9.28125" style="0" bestFit="1" customWidth="1"/>
    <col min="12" max="12" width="8.57421875" style="0" customWidth="1"/>
    <col min="13" max="14" width="9.28125" style="0" bestFit="1" customWidth="1"/>
    <col min="15" max="15" width="11.00390625" style="0" customWidth="1"/>
    <col min="16" max="27" width="9.28125" style="0" bestFit="1" customWidth="1"/>
  </cols>
  <sheetData>
    <row r="1" spans="1:22" ht="12.75">
      <c r="A1" s="38" t="s">
        <v>166</v>
      </c>
      <c r="B1" s="17"/>
      <c r="C1" s="17"/>
      <c r="D1" s="17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>
      <c r="A2" s="18" t="s">
        <v>68</v>
      </c>
      <c r="B2" s="18"/>
      <c r="C2" s="18"/>
      <c r="D2" s="1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55" ht="12.75">
      <c r="A3" s="24" t="s">
        <v>3</v>
      </c>
      <c r="B3" s="40" t="s">
        <v>170</v>
      </c>
      <c r="C3" s="40"/>
      <c r="D3" s="40"/>
      <c r="E3" s="40" t="s">
        <v>171</v>
      </c>
      <c r="F3" s="40"/>
      <c r="G3" s="40"/>
      <c r="H3" s="40" t="s">
        <v>159</v>
      </c>
      <c r="I3" s="40"/>
      <c r="J3" s="40"/>
      <c r="K3" s="40" t="s">
        <v>148</v>
      </c>
      <c r="L3" s="40"/>
      <c r="M3" s="40"/>
      <c r="N3" s="40" t="s">
        <v>81</v>
      </c>
      <c r="O3" s="40"/>
      <c r="P3" s="40"/>
      <c r="Q3" s="41" t="s">
        <v>55</v>
      </c>
      <c r="R3" s="41"/>
      <c r="S3" s="41"/>
      <c r="T3" s="41" t="s">
        <v>152</v>
      </c>
      <c r="U3" s="41"/>
      <c r="V3" s="41"/>
      <c r="W3" s="41" t="s">
        <v>151</v>
      </c>
      <c r="X3" s="41"/>
      <c r="Y3" s="41"/>
      <c r="Z3" s="41" t="s">
        <v>150</v>
      </c>
      <c r="AA3" s="41"/>
      <c r="AB3" s="41"/>
      <c r="AC3" s="40" t="s">
        <v>149</v>
      </c>
      <c r="AD3" s="40"/>
      <c r="AE3" s="40"/>
      <c r="AF3" s="40" t="s">
        <v>60</v>
      </c>
      <c r="AG3" s="40"/>
      <c r="AH3" s="40"/>
      <c r="AI3" s="40" t="s">
        <v>61</v>
      </c>
      <c r="AJ3" s="40"/>
      <c r="AK3" s="40"/>
      <c r="AL3" s="40" t="s">
        <v>62</v>
      </c>
      <c r="AM3" s="40"/>
      <c r="AN3" s="40"/>
      <c r="AO3" s="40" t="s">
        <v>63</v>
      </c>
      <c r="AP3" s="40"/>
      <c r="AQ3" s="40"/>
      <c r="AR3" s="40" t="s">
        <v>64</v>
      </c>
      <c r="AS3" s="40"/>
      <c r="AT3" s="40"/>
      <c r="AU3" s="40" t="s">
        <v>65</v>
      </c>
      <c r="AV3" s="40"/>
      <c r="AW3" s="40"/>
      <c r="AX3" s="40" t="s">
        <v>66</v>
      </c>
      <c r="AY3" s="40"/>
      <c r="AZ3" s="40"/>
      <c r="BA3" s="40" t="s">
        <v>67</v>
      </c>
      <c r="BB3" s="40"/>
      <c r="BC3" s="40"/>
    </row>
    <row r="4" spans="1:55" ht="12.75">
      <c r="A4" s="19"/>
      <c r="B4" s="3" t="s">
        <v>4</v>
      </c>
      <c r="C4" s="3" t="s">
        <v>69</v>
      </c>
      <c r="D4" s="3" t="s">
        <v>6</v>
      </c>
      <c r="E4" s="3" t="s">
        <v>4</v>
      </c>
      <c r="F4" s="3" t="s">
        <v>69</v>
      </c>
      <c r="G4" s="3" t="s">
        <v>6</v>
      </c>
      <c r="H4" s="3" t="s">
        <v>4</v>
      </c>
      <c r="I4" s="3" t="s">
        <v>69</v>
      </c>
      <c r="J4" s="3" t="s">
        <v>6</v>
      </c>
      <c r="K4" s="3" t="s">
        <v>4</v>
      </c>
      <c r="L4" s="3" t="s">
        <v>69</v>
      </c>
      <c r="M4" s="3" t="s">
        <v>6</v>
      </c>
      <c r="N4" s="3" t="s">
        <v>4</v>
      </c>
      <c r="O4" s="3" t="s">
        <v>69</v>
      </c>
      <c r="P4" s="3" t="s">
        <v>6</v>
      </c>
      <c r="Q4" s="3" t="s">
        <v>4</v>
      </c>
      <c r="R4" s="3" t="s">
        <v>69</v>
      </c>
      <c r="S4" s="3" t="s">
        <v>6</v>
      </c>
      <c r="T4" s="3" t="s">
        <v>4</v>
      </c>
      <c r="U4" s="3" t="s">
        <v>69</v>
      </c>
      <c r="V4" s="3" t="s">
        <v>6</v>
      </c>
      <c r="W4" s="3" t="s">
        <v>4</v>
      </c>
      <c r="X4" s="3" t="s">
        <v>69</v>
      </c>
      <c r="Y4" s="3" t="s">
        <v>6</v>
      </c>
      <c r="Z4" s="3" t="s">
        <v>4</v>
      </c>
      <c r="AA4" s="3" t="s">
        <v>69</v>
      </c>
      <c r="AB4" s="25" t="s">
        <v>6</v>
      </c>
      <c r="AC4" s="32" t="s">
        <v>4</v>
      </c>
      <c r="AD4" s="32" t="s">
        <v>69</v>
      </c>
      <c r="AE4" s="32" t="s">
        <v>6</v>
      </c>
      <c r="AF4" s="32" t="s">
        <v>4</v>
      </c>
      <c r="AG4" s="32" t="s">
        <v>69</v>
      </c>
      <c r="AH4" s="32" t="s">
        <v>6</v>
      </c>
      <c r="AI4" s="20" t="s">
        <v>4</v>
      </c>
      <c r="AJ4" s="20" t="s">
        <v>69</v>
      </c>
      <c r="AK4" s="20" t="s">
        <v>6</v>
      </c>
      <c r="AL4" s="20" t="s">
        <v>4</v>
      </c>
      <c r="AM4" s="20" t="s">
        <v>69</v>
      </c>
      <c r="AN4" s="20" t="s">
        <v>6</v>
      </c>
      <c r="AO4" s="3" t="s">
        <v>4</v>
      </c>
      <c r="AP4" s="3" t="s">
        <v>69</v>
      </c>
      <c r="AQ4" s="3" t="s">
        <v>6</v>
      </c>
      <c r="AR4" s="3" t="s">
        <v>4</v>
      </c>
      <c r="AS4" s="3" t="s">
        <v>69</v>
      </c>
      <c r="AT4" s="3" t="s">
        <v>6</v>
      </c>
      <c r="AU4" s="3" t="s">
        <v>4</v>
      </c>
      <c r="AV4" s="3" t="s">
        <v>69</v>
      </c>
      <c r="AW4" s="3" t="s">
        <v>6</v>
      </c>
      <c r="AX4" s="3" t="s">
        <v>4</v>
      </c>
      <c r="AY4" s="3" t="s">
        <v>69</v>
      </c>
      <c r="AZ4" s="3" t="s">
        <v>6</v>
      </c>
      <c r="BA4" s="3" t="s">
        <v>4</v>
      </c>
      <c r="BB4" s="3" t="s">
        <v>69</v>
      </c>
      <c r="BC4" s="3" t="s">
        <v>6</v>
      </c>
    </row>
    <row r="5" spans="1:55" ht="12.75">
      <c r="A5" s="35">
        <v>1</v>
      </c>
      <c r="B5" s="26" t="s">
        <v>76</v>
      </c>
      <c r="C5" s="26" t="s">
        <v>77</v>
      </c>
      <c r="D5" s="26" t="s">
        <v>78</v>
      </c>
      <c r="E5" s="26" t="s">
        <v>76</v>
      </c>
      <c r="F5" s="26" t="s">
        <v>77</v>
      </c>
      <c r="G5" s="26" t="s">
        <v>78</v>
      </c>
      <c r="H5" s="26">
        <v>5</v>
      </c>
      <c r="I5" s="26">
        <v>6</v>
      </c>
      <c r="J5" s="26">
        <v>7</v>
      </c>
      <c r="K5" s="26">
        <v>8</v>
      </c>
      <c r="L5" s="26">
        <v>9</v>
      </c>
      <c r="M5" s="26">
        <v>10</v>
      </c>
      <c r="N5" s="26">
        <v>11</v>
      </c>
      <c r="O5" s="26">
        <v>12</v>
      </c>
      <c r="P5" s="26">
        <v>13</v>
      </c>
      <c r="Q5" s="4">
        <v>14</v>
      </c>
      <c r="R5" s="4">
        <v>15</v>
      </c>
      <c r="S5" s="4">
        <v>16</v>
      </c>
      <c r="T5" s="4">
        <v>17</v>
      </c>
      <c r="U5" s="4">
        <v>18</v>
      </c>
      <c r="V5" s="4">
        <v>19</v>
      </c>
      <c r="W5" s="4">
        <v>20</v>
      </c>
      <c r="X5" s="4">
        <v>21</v>
      </c>
      <c r="Y5" s="4">
        <v>22</v>
      </c>
      <c r="Z5" s="4">
        <v>23</v>
      </c>
      <c r="AA5" s="4">
        <v>24</v>
      </c>
      <c r="AB5" s="31">
        <v>25</v>
      </c>
      <c r="AC5" s="33">
        <v>26</v>
      </c>
      <c r="AD5" s="33">
        <v>27</v>
      </c>
      <c r="AE5" s="33">
        <v>28</v>
      </c>
      <c r="AF5" s="33">
        <v>29</v>
      </c>
      <c r="AG5" s="33">
        <v>30</v>
      </c>
      <c r="AH5" s="33">
        <v>31</v>
      </c>
      <c r="AI5" s="33">
        <v>32</v>
      </c>
      <c r="AJ5" s="33">
        <v>33</v>
      </c>
      <c r="AK5" s="33">
        <v>34</v>
      </c>
      <c r="AL5" s="33">
        <v>35</v>
      </c>
      <c r="AM5" s="33">
        <v>36</v>
      </c>
      <c r="AN5" s="33">
        <v>37</v>
      </c>
      <c r="AO5" s="36">
        <v>38</v>
      </c>
      <c r="AP5" s="36">
        <v>39</v>
      </c>
      <c r="AQ5" s="36">
        <v>40</v>
      </c>
      <c r="AR5" s="36">
        <v>41</v>
      </c>
      <c r="AS5" s="36">
        <v>42</v>
      </c>
      <c r="AT5" s="36">
        <v>43</v>
      </c>
      <c r="AU5" s="36">
        <v>44</v>
      </c>
      <c r="AV5" s="36">
        <v>45</v>
      </c>
      <c r="AW5" s="36">
        <v>46</v>
      </c>
      <c r="AX5" s="36">
        <v>47</v>
      </c>
      <c r="AY5" s="36">
        <v>48</v>
      </c>
      <c r="AZ5" s="36">
        <v>49</v>
      </c>
      <c r="BA5" s="36">
        <v>50</v>
      </c>
      <c r="BB5" s="36">
        <v>51</v>
      </c>
      <c r="BC5" s="36">
        <v>52</v>
      </c>
    </row>
    <row r="6" spans="1:40" ht="12.75">
      <c r="A6" t="s">
        <v>7</v>
      </c>
      <c r="Q6" s="5"/>
      <c r="R6" s="5"/>
      <c r="T6" s="29"/>
      <c r="W6" s="29"/>
      <c r="X6" s="29"/>
      <c r="Z6" s="27"/>
      <c r="AA6" s="27"/>
      <c r="AB6" s="28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</row>
    <row r="7" spans="1:55" ht="12.75">
      <c r="A7" t="s">
        <v>8</v>
      </c>
      <c r="B7">
        <v>166163</v>
      </c>
      <c r="C7">
        <v>257789</v>
      </c>
      <c r="D7">
        <f>+B7-C7</f>
        <v>-91626</v>
      </c>
      <c r="E7">
        <v>128888</v>
      </c>
      <c r="F7">
        <v>190670</v>
      </c>
      <c r="G7">
        <f>+E7-F7</f>
        <v>-61782</v>
      </c>
      <c r="H7">
        <v>105152</v>
      </c>
      <c r="I7">
        <v>157056</v>
      </c>
      <c r="J7">
        <f>+H7-I7</f>
        <v>-51904</v>
      </c>
      <c r="K7">
        <v>85206</v>
      </c>
      <c r="L7">
        <v>118908</v>
      </c>
      <c r="M7">
        <f>+K7-L7</f>
        <v>-33702</v>
      </c>
      <c r="N7">
        <v>66285</v>
      </c>
      <c r="O7">
        <v>80003</v>
      </c>
      <c r="P7">
        <f>+N7-O7</f>
        <v>-13718</v>
      </c>
      <c r="Q7">
        <v>53774</v>
      </c>
      <c r="R7">
        <v>64464</v>
      </c>
      <c r="S7">
        <f>+Q7-R7</f>
        <v>-10690</v>
      </c>
      <c r="T7">
        <v>44703</v>
      </c>
      <c r="U7">
        <v>56277</v>
      </c>
      <c r="V7">
        <f>+T7-U7</f>
        <v>-11574</v>
      </c>
      <c r="W7">
        <v>45452</v>
      </c>
      <c r="X7">
        <v>57912</v>
      </c>
      <c r="Y7">
        <f>+W7-X7</f>
        <v>-12460</v>
      </c>
      <c r="Z7">
        <v>37542</v>
      </c>
      <c r="AA7">
        <v>55383</v>
      </c>
      <c r="AB7">
        <f>+Z7-AA7</f>
        <v>-17841</v>
      </c>
      <c r="AC7" s="19">
        <v>34298</v>
      </c>
      <c r="AD7" s="19">
        <v>47544</v>
      </c>
      <c r="AE7" s="19">
        <v>-13246</v>
      </c>
      <c r="AF7" s="21">
        <v>35680</v>
      </c>
      <c r="AG7" s="21">
        <v>51187</v>
      </c>
      <c r="AH7" s="21">
        <v>-15507</v>
      </c>
      <c r="AI7" s="21">
        <v>34133</v>
      </c>
      <c r="AJ7" s="21">
        <v>48948</v>
      </c>
      <c r="AK7" s="21">
        <v>-14815</v>
      </c>
      <c r="AL7" s="21">
        <v>32311</v>
      </c>
      <c r="AM7" s="21">
        <v>43670</v>
      </c>
      <c r="AN7" s="21">
        <v>-11359</v>
      </c>
      <c r="AO7" s="34">
        <v>26855</v>
      </c>
      <c r="AP7" s="34">
        <v>35904</v>
      </c>
      <c r="AQ7">
        <f>+AO7-AP7</f>
        <v>-9049</v>
      </c>
      <c r="AR7">
        <v>22683</v>
      </c>
      <c r="AS7">
        <v>26739</v>
      </c>
      <c r="AT7">
        <f>+AR7-AS7</f>
        <v>-4056</v>
      </c>
      <c r="AU7">
        <v>18869</v>
      </c>
      <c r="AV7">
        <v>24316</v>
      </c>
      <c r="AW7">
        <f>+AU7-AV7</f>
        <v>-5447</v>
      </c>
      <c r="AX7">
        <v>18266</v>
      </c>
      <c r="AY7">
        <v>21064</v>
      </c>
      <c r="AZ7">
        <f>+AX7-AY7</f>
        <v>-2798</v>
      </c>
      <c r="BA7">
        <v>18477</v>
      </c>
      <c r="BB7">
        <v>27915</v>
      </c>
      <c r="BC7">
        <f>+BA7-BB7</f>
        <v>-9438</v>
      </c>
    </row>
    <row r="8" spans="29:40" ht="12.75">
      <c r="AC8" s="19"/>
      <c r="AD8" s="19"/>
      <c r="AE8" s="19"/>
      <c r="AF8" s="21"/>
      <c r="AG8" s="21"/>
      <c r="AH8" s="21"/>
      <c r="AI8" s="21"/>
      <c r="AJ8" s="21"/>
      <c r="AK8" s="21"/>
      <c r="AL8" s="21"/>
      <c r="AM8" s="21"/>
      <c r="AN8" s="21"/>
    </row>
    <row r="9" spans="1:55" ht="12.75">
      <c r="A9" t="s">
        <v>9</v>
      </c>
      <c r="B9">
        <f>+B10+B20+B23</f>
        <v>148604</v>
      </c>
      <c r="C9">
        <f>+C10+C20+C23</f>
        <v>74012</v>
      </c>
      <c r="D9">
        <f>+B9-C9</f>
        <v>74592</v>
      </c>
      <c r="E9">
        <f>+E10+E20+E23</f>
        <v>114558</v>
      </c>
      <c r="F9">
        <f>+F10+F20+F23</f>
        <v>62341</v>
      </c>
      <c r="G9">
        <f>+E9-F9</f>
        <v>52217</v>
      </c>
      <c r="H9">
        <f>+H10+H20+H23</f>
        <v>89687</v>
      </c>
      <c r="I9">
        <f>+I10+I20+I23</f>
        <v>47685</v>
      </c>
      <c r="J9">
        <f>+H9-I9</f>
        <v>42002</v>
      </c>
      <c r="K9">
        <f>+K10+K20+K23</f>
        <v>69533</v>
      </c>
      <c r="L9">
        <f>+L10+L20+L23</f>
        <v>38301</v>
      </c>
      <c r="M9">
        <f>+K9-L9</f>
        <v>31232</v>
      </c>
      <c r="N9">
        <f>+N10+N20+N23</f>
        <v>53508</v>
      </c>
      <c r="O9">
        <f>+O10+O20+O23</f>
        <v>25707</v>
      </c>
      <c r="P9">
        <f>+N9-O9</f>
        <v>27801</v>
      </c>
      <c r="Q9">
        <f>+Q10+Q20+Q23</f>
        <v>41925</v>
      </c>
      <c r="R9">
        <f>+R10+R20+R23</f>
        <v>24890</v>
      </c>
      <c r="S9">
        <f>+Q9-R9</f>
        <v>17035</v>
      </c>
      <c r="T9">
        <f>+T10+T20+T23</f>
        <v>36737</v>
      </c>
      <c r="U9">
        <f>+U10+U20+U23</f>
        <v>21763</v>
      </c>
      <c r="V9">
        <f>+T9-U9</f>
        <v>14974</v>
      </c>
      <c r="W9">
        <f>+W10+W20+W23</f>
        <v>32267</v>
      </c>
      <c r="X9">
        <f>+X10+X20+X23</f>
        <v>22473</v>
      </c>
      <c r="Y9">
        <f>+W9-X9</f>
        <v>9794</v>
      </c>
      <c r="Z9">
        <f>+Z10+Z20+Z23</f>
        <v>30312</v>
      </c>
      <c r="AA9">
        <f>+AA10+AA20+AA23</f>
        <v>17169</v>
      </c>
      <c r="AB9">
        <f aca="true" t="shared" si="0" ref="AB9:AB15">+Z9-AA9</f>
        <v>13143</v>
      </c>
      <c r="AC9" s="19">
        <v>25770</v>
      </c>
      <c r="AD9" s="19">
        <v>16562</v>
      </c>
      <c r="AE9" s="19">
        <v>9208</v>
      </c>
      <c r="AF9" s="21">
        <v>23244</v>
      </c>
      <c r="AG9" s="21">
        <v>13237</v>
      </c>
      <c r="AH9" s="21">
        <v>10007</v>
      </c>
      <c r="AI9" s="21">
        <v>21405</v>
      </c>
      <c r="AJ9" s="21">
        <v>11209</v>
      </c>
      <c r="AK9" s="21">
        <v>10196</v>
      </c>
      <c r="AL9" s="21">
        <v>17676</v>
      </c>
      <c r="AM9" s="21">
        <v>12216</v>
      </c>
      <c r="AN9" s="21">
        <v>5460</v>
      </c>
      <c r="AO9">
        <f>+AO10+AO20+AO23</f>
        <v>15554</v>
      </c>
      <c r="AP9">
        <f>+AP10+AP20+AP23</f>
        <v>9874</v>
      </c>
      <c r="AQ9">
        <f>+AO9-AP9</f>
        <v>5680</v>
      </c>
      <c r="AR9">
        <f>+AR10+AR20+AR23</f>
        <v>11319</v>
      </c>
      <c r="AS9">
        <f>+AS10+AS20+AS23</f>
        <v>8421</v>
      </c>
      <c r="AT9">
        <f aca="true" t="shared" si="1" ref="AT9:AT15">+AR9-AS9</f>
        <v>2898</v>
      </c>
      <c r="AU9">
        <f>+AU10+AU20+AU23</f>
        <v>9334</v>
      </c>
      <c r="AV9">
        <f>+AV10+AV20+AV23</f>
        <v>7413</v>
      </c>
      <c r="AW9">
        <f aca="true" t="shared" si="2" ref="AW9:AW15">+AU9-AV9</f>
        <v>1921</v>
      </c>
      <c r="AX9">
        <f>+AX10+AX20+AX23</f>
        <v>9502</v>
      </c>
      <c r="AY9">
        <f>+AY10+AY20+AY23</f>
        <v>7882</v>
      </c>
      <c r="AZ9">
        <f aca="true" t="shared" si="3" ref="AZ9:AZ15">+AX9-AY9</f>
        <v>1620</v>
      </c>
      <c r="BA9">
        <f>+BA10+BA20+BA23</f>
        <v>7464</v>
      </c>
      <c r="BB9">
        <f>+BB10+BB20+BB23</f>
        <v>7706</v>
      </c>
      <c r="BC9">
        <f aca="true" t="shared" si="4" ref="BC9:BC15">+BA9-BB9</f>
        <v>-242</v>
      </c>
    </row>
    <row r="10" spans="1:55" ht="12.75">
      <c r="A10" t="s">
        <v>10</v>
      </c>
      <c r="B10">
        <f>SUM(B11:B15)</f>
        <v>90077</v>
      </c>
      <c r="C10">
        <f>SUM(C11:C15)</f>
        <v>52512</v>
      </c>
      <c r="D10">
        <f>+B10-C10</f>
        <v>37565</v>
      </c>
      <c r="E10">
        <f>SUM(E11:E15)</f>
        <v>73780</v>
      </c>
      <c r="F10">
        <f>SUM(F11:F15)</f>
        <v>44311</v>
      </c>
      <c r="G10">
        <f>+E10-F10</f>
        <v>29469</v>
      </c>
      <c r="H10">
        <f>SUM(H11:H15)</f>
        <v>57659</v>
      </c>
      <c r="I10">
        <f>SUM(I11:I15)</f>
        <v>34489</v>
      </c>
      <c r="J10">
        <f>+H10-I10</f>
        <v>23170</v>
      </c>
      <c r="K10">
        <f>SUM(K11:K15)</f>
        <v>43249</v>
      </c>
      <c r="L10">
        <f>SUM(L11:L15)</f>
        <v>27823</v>
      </c>
      <c r="M10">
        <f>+K10-L10</f>
        <v>15426</v>
      </c>
      <c r="N10">
        <f>SUM(N11:N15)</f>
        <v>26868</v>
      </c>
      <c r="O10">
        <f>SUM(O11:O15)</f>
        <v>16724</v>
      </c>
      <c r="P10">
        <f>+N10-O10</f>
        <v>10144</v>
      </c>
      <c r="Q10">
        <f>SUM(Q11:Q15)</f>
        <v>20763</v>
      </c>
      <c r="R10">
        <f>SUM(R11:R15)</f>
        <v>17120</v>
      </c>
      <c r="S10">
        <f>+Q10-R10</f>
        <v>3643</v>
      </c>
      <c r="T10">
        <f>SUM(T11:T15)</f>
        <v>17140</v>
      </c>
      <c r="U10">
        <f>SUM(U11:U15)</f>
        <v>13816</v>
      </c>
      <c r="V10">
        <f>+T10-U10</f>
        <v>3324</v>
      </c>
      <c r="W10">
        <f>SUM(W11:W15)</f>
        <v>16268</v>
      </c>
      <c r="X10">
        <f>SUM(X11:X15)</f>
        <v>14576</v>
      </c>
      <c r="Y10">
        <f>+W10-X10</f>
        <v>1692</v>
      </c>
      <c r="Z10">
        <f>SUM(Z11:Z15)</f>
        <v>15709</v>
      </c>
      <c r="AA10">
        <f>SUM(AA11:AA15)</f>
        <v>11645</v>
      </c>
      <c r="AB10">
        <f t="shared" si="0"/>
        <v>4064</v>
      </c>
      <c r="AC10" s="19">
        <v>13186</v>
      </c>
      <c r="AD10" s="19">
        <v>11021</v>
      </c>
      <c r="AE10" s="19">
        <v>2165</v>
      </c>
      <c r="AF10" s="21">
        <v>9429</v>
      </c>
      <c r="AG10" s="21">
        <v>8110</v>
      </c>
      <c r="AH10" s="21">
        <v>1319</v>
      </c>
      <c r="AI10" s="21">
        <v>7474</v>
      </c>
      <c r="AJ10" s="21">
        <v>6748</v>
      </c>
      <c r="AK10" s="21">
        <v>726</v>
      </c>
      <c r="AL10" s="21">
        <v>7342</v>
      </c>
      <c r="AM10" s="21">
        <v>7542</v>
      </c>
      <c r="AN10" s="21">
        <v>-186</v>
      </c>
      <c r="AO10">
        <f>SUM(AO11:AO15)</f>
        <v>6135</v>
      </c>
      <c r="AP10">
        <f>SUM(AP11:AP15)</f>
        <v>5533</v>
      </c>
      <c r="AQ10">
        <f>+AO10-AP10</f>
        <v>602</v>
      </c>
      <c r="AR10">
        <f>SUM(AR11:AR15)</f>
        <v>5264</v>
      </c>
      <c r="AS10">
        <f>SUM(AS11:AS15)</f>
        <v>4729</v>
      </c>
      <c r="AT10">
        <f t="shared" si="1"/>
        <v>535</v>
      </c>
      <c r="AU10">
        <f>SUM(AU11:AU15)</f>
        <v>4730</v>
      </c>
      <c r="AV10">
        <f>SUM(AV11:AV15)</f>
        <v>3601</v>
      </c>
      <c r="AW10">
        <f t="shared" si="2"/>
        <v>1129</v>
      </c>
      <c r="AX10">
        <f>SUM(AX11:AX15)</f>
        <v>5022</v>
      </c>
      <c r="AY10">
        <f>SUM(AY11:AY15)</f>
        <v>3815</v>
      </c>
      <c r="AZ10">
        <f t="shared" si="3"/>
        <v>1207</v>
      </c>
      <c r="BA10">
        <f>SUM(BA11:BA15)</f>
        <v>4551</v>
      </c>
      <c r="BB10">
        <f>SUM(BB11:BB15)</f>
        <v>3571</v>
      </c>
      <c r="BC10">
        <f t="shared" si="4"/>
        <v>980</v>
      </c>
    </row>
    <row r="11" spans="1:55" ht="12.75">
      <c r="A11" t="s">
        <v>11</v>
      </c>
      <c r="B11">
        <v>11349</v>
      </c>
      <c r="C11">
        <v>9254</v>
      </c>
      <c r="D11">
        <f>+B11-C11</f>
        <v>2095</v>
      </c>
      <c r="E11">
        <v>9123</v>
      </c>
      <c r="F11">
        <v>6684</v>
      </c>
      <c r="G11">
        <f>+E11-F11</f>
        <v>2439</v>
      </c>
      <c r="H11">
        <v>7853</v>
      </c>
      <c r="I11">
        <v>6638</v>
      </c>
      <c r="J11">
        <f>+H11-I11</f>
        <v>1215</v>
      </c>
      <c r="K11">
        <v>6666</v>
      </c>
      <c r="L11">
        <v>5249</v>
      </c>
      <c r="M11">
        <f>+K11-L11</f>
        <v>1417</v>
      </c>
      <c r="N11">
        <v>5037</v>
      </c>
      <c r="O11">
        <v>3602</v>
      </c>
      <c r="P11">
        <f>+N11-O11</f>
        <v>1435</v>
      </c>
      <c r="Q11">
        <v>3312</v>
      </c>
      <c r="R11">
        <v>3341</v>
      </c>
      <c r="S11">
        <f>+Q11-R11</f>
        <v>-29</v>
      </c>
      <c r="T11">
        <v>3137</v>
      </c>
      <c r="U11">
        <v>3014</v>
      </c>
      <c r="V11">
        <f>+T11-U11</f>
        <v>123</v>
      </c>
      <c r="W11">
        <v>3497</v>
      </c>
      <c r="X11">
        <v>2804</v>
      </c>
      <c r="Y11">
        <f>+W11-X11</f>
        <v>693</v>
      </c>
      <c r="Z11">
        <v>3036</v>
      </c>
      <c r="AA11">
        <v>2139</v>
      </c>
      <c r="AB11">
        <f t="shared" si="0"/>
        <v>897</v>
      </c>
      <c r="AC11" s="19">
        <v>2993</v>
      </c>
      <c r="AD11" s="19">
        <v>1743</v>
      </c>
      <c r="AE11" s="19">
        <v>1250</v>
      </c>
      <c r="AF11" s="21">
        <v>2914</v>
      </c>
      <c r="AG11" s="21">
        <v>1437</v>
      </c>
      <c r="AH11" s="21">
        <v>1477</v>
      </c>
      <c r="AI11" s="21">
        <v>2878</v>
      </c>
      <c r="AJ11" s="21">
        <v>858</v>
      </c>
      <c r="AK11" s="21">
        <v>2020</v>
      </c>
      <c r="AL11" s="21">
        <v>2711</v>
      </c>
      <c r="AM11" s="21">
        <v>1167</v>
      </c>
      <c r="AN11" s="21">
        <v>1544</v>
      </c>
      <c r="AO11" s="34">
        <v>2365</v>
      </c>
      <c r="AP11" s="34">
        <v>818</v>
      </c>
      <c r="AQ11">
        <f>+AO11-AP11</f>
        <v>1547</v>
      </c>
      <c r="AR11">
        <v>2222</v>
      </c>
      <c r="AS11">
        <v>497</v>
      </c>
      <c r="AT11">
        <f t="shared" si="1"/>
        <v>1725</v>
      </c>
      <c r="AU11">
        <v>2098</v>
      </c>
      <c r="AV11">
        <v>385</v>
      </c>
      <c r="AW11">
        <f t="shared" si="2"/>
        <v>1713</v>
      </c>
      <c r="AX11">
        <v>1977</v>
      </c>
      <c r="AY11">
        <v>465</v>
      </c>
      <c r="AZ11">
        <f t="shared" si="3"/>
        <v>1512</v>
      </c>
      <c r="BA11">
        <v>1456</v>
      </c>
      <c r="BB11">
        <v>392</v>
      </c>
      <c r="BC11">
        <f t="shared" si="4"/>
        <v>1064</v>
      </c>
    </row>
    <row r="12" spans="1:55" ht="12.75">
      <c r="A12" t="s">
        <v>12</v>
      </c>
      <c r="B12">
        <v>10014</v>
      </c>
      <c r="C12">
        <v>11514</v>
      </c>
      <c r="D12">
        <f aca="true" t="shared" si="5" ref="D12:D25">+B12-C12</f>
        <v>-1500</v>
      </c>
      <c r="E12">
        <v>7974</v>
      </c>
      <c r="F12">
        <v>8068</v>
      </c>
      <c r="G12">
        <f aca="true" t="shared" si="6" ref="G12:G64">+E12-F12</f>
        <v>-94</v>
      </c>
      <c r="H12">
        <v>6325</v>
      </c>
      <c r="I12">
        <v>8337</v>
      </c>
      <c r="J12">
        <f aca="true" t="shared" si="7" ref="J12:J25">+H12-I12</f>
        <v>-2012</v>
      </c>
      <c r="K12">
        <v>4683</v>
      </c>
      <c r="L12">
        <v>4539</v>
      </c>
      <c r="M12">
        <f aca="true" t="shared" si="8" ref="M12:M25">+K12-L12</f>
        <v>144</v>
      </c>
      <c r="N12">
        <v>3207</v>
      </c>
      <c r="O12">
        <v>2328</v>
      </c>
      <c r="P12">
        <f aca="true" t="shared" si="9" ref="P12:P25">+N12-O12</f>
        <v>879</v>
      </c>
      <c r="Q12">
        <v>2536</v>
      </c>
      <c r="R12">
        <v>3272</v>
      </c>
      <c r="S12">
        <f aca="true" t="shared" si="10" ref="S12:S25">+Q12-R12</f>
        <v>-736</v>
      </c>
      <c r="T12">
        <v>2161</v>
      </c>
      <c r="U12">
        <v>3467</v>
      </c>
      <c r="V12">
        <f aca="true" t="shared" si="11" ref="V12:V25">+T12-U12</f>
        <v>-1306</v>
      </c>
      <c r="W12">
        <v>2046</v>
      </c>
      <c r="X12">
        <v>3558</v>
      </c>
      <c r="Y12">
        <f aca="true" t="shared" si="12" ref="Y12:Y25">+W12-X12</f>
        <v>-1512</v>
      </c>
      <c r="Z12">
        <v>1707</v>
      </c>
      <c r="AA12">
        <v>2410</v>
      </c>
      <c r="AB12">
        <f t="shared" si="0"/>
        <v>-703</v>
      </c>
      <c r="AC12" s="19">
        <v>1925</v>
      </c>
      <c r="AD12" s="19">
        <v>2680</v>
      </c>
      <c r="AE12" s="19">
        <v>-755</v>
      </c>
      <c r="AF12" s="21">
        <v>1836</v>
      </c>
      <c r="AG12" s="21">
        <v>2522</v>
      </c>
      <c r="AH12" s="21">
        <v>-686</v>
      </c>
      <c r="AI12" s="21">
        <v>1953</v>
      </c>
      <c r="AJ12" s="21">
        <v>2394</v>
      </c>
      <c r="AK12" s="21">
        <v>-441</v>
      </c>
      <c r="AL12" s="21">
        <v>2010</v>
      </c>
      <c r="AM12" s="21">
        <v>2169</v>
      </c>
      <c r="AN12" s="21">
        <v>-159</v>
      </c>
      <c r="AO12" s="34">
        <v>1696</v>
      </c>
      <c r="AP12" s="34">
        <v>1863</v>
      </c>
      <c r="AQ12">
        <f aca="true" t="shared" si="13" ref="AQ12:AQ24">+AO12-AP12</f>
        <v>-167</v>
      </c>
      <c r="AR12">
        <v>1433</v>
      </c>
      <c r="AS12">
        <v>1765</v>
      </c>
      <c r="AT12">
        <f t="shared" si="1"/>
        <v>-332</v>
      </c>
      <c r="AU12">
        <v>982</v>
      </c>
      <c r="AV12">
        <v>1485</v>
      </c>
      <c r="AW12">
        <f t="shared" si="2"/>
        <v>-503</v>
      </c>
      <c r="AX12">
        <v>939</v>
      </c>
      <c r="AY12">
        <v>1289</v>
      </c>
      <c r="AZ12">
        <f t="shared" si="3"/>
        <v>-350</v>
      </c>
      <c r="BA12">
        <v>983</v>
      </c>
      <c r="BB12">
        <v>1093</v>
      </c>
      <c r="BC12">
        <f t="shared" si="4"/>
        <v>-110</v>
      </c>
    </row>
    <row r="13" spans="1:55" ht="12.75">
      <c r="A13" t="s">
        <v>13</v>
      </c>
      <c r="B13">
        <v>1639</v>
      </c>
      <c r="C13">
        <v>1044</v>
      </c>
      <c r="D13">
        <f t="shared" si="5"/>
        <v>595</v>
      </c>
      <c r="E13">
        <v>1195</v>
      </c>
      <c r="F13">
        <v>642</v>
      </c>
      <c r="G13">
        <f t="shared" si="6"/>
        <v>553</v>
      </c>
      <c r="H13">
        <v>1062</v>
      </c>
      <c r="I13">
        <v>1116</v>
      </c>
      <c r="J13">
        <f t="shared" si="7"/>
        <v>-54</v>
      </c>
      <c r="K13">
        <v>870</v>
      </c>
      <c r="L13">
        <v>722</v>
      </c>
      <c r="M13">
        <f t="shared" si="8"/>
        <v>148</v>
      </c>
      <c r="N13">
        <v>419</v>
      </c>
      <c r="O13">
        <v>363</v>
      </c>
      <c r="P13">
        <f t="shared" si="9"/>
        <v>56</v>
      </c>
      <c r="Q13">
        <v>369</v>
      </c>
      <c r="R13">
        <v>350</v>
      </c>
      <c r="S13">
        <f t="shared" si="10"/>
        <v>19</v>
      </c>
      <c r="T13">
        <v>288</v>
      </c>
      <c r="U13">
        <v>280</v>
      </c>
      <c r="V13">
        <f t="shared" si="11"/>
        <v>8</v>
      </c>
      <c r="W13">
        <v>270</v>
      </c>
      <c r="X13">
        <v>223</v>
      </c>
      <c r="Y13">
        <f t="shared" si="12"/>
        <v>47</v>
      </c>
      <c r="Z13">
        <v>231</v>
      </c>
      <c r="AA13">
        <v>122</v>
      </c>
      <c r="AB13">
        <f t="shared" si="0"/>
        <v>109</v>
      </c>
      <c r="AC13" s="19">
        <v>224</v>
      </c>
      <c r="AD13" s="19">
        <v>112</v>
      </c>
      <c r="AE13" s="19">
        <v>112</v>
      </c>
      <c r="AF13" s="21">
        <v>240</v>
      </c>
      <c r="AG13" s="21">
        <v>183</v>
      </c>
      <c r="AH13" s="21">
        <v>57</v>
      </c>
      <c r="AI13" s="21">
        <v>217</v>
      </c>
      <c r="AJ13" s="21">
        <v>153</v>
      </c>
      <c r="AK13" s="21">
        <v>64</v>
      </c>
      <c r="AL13" s="21">
        <v>178</v>
      </c>
      <c r="AM13" s="21">
        <v>142</v>
      </c>
      <c r="AN13" s="21">
        <v>36</v>
      </c>
      <c r="AO13" s="34">
        <v>152</v>
      </c>
      <c r="AP13" s="34">
        <v>181</v>
      </c>
      <c r="AQ13">
        <f t="shared" si="13"/>
        <v>-29</v>
      </c>
      <c r="AR13">
        <v>124</v>
      </c>
      <c r="AS13">
        <v>195</v>
      </c>
      <c r="AT13">
        <f t="shared" si="1"/>
        <v>-71</v>
      </c>
      <c r="AU13">
        <v>158</v>
      </c>
      <c r="AV13">
        <v>146</v>
      </c>
      <c r="AW13">
        <f t="shared" si="2"/>
        <v>12</v>
      </c>
      <c r="AX13">
        <v>108</v>
      </c>
      <c r="AY13">
        <v>126</v>
      </c>
      <c r="AZ13">
        <f t="shared" si="3"/>
        <v>-18</v>
      </c>
      <c r="BA13">
        <v>111</v>
      </c>
      <c r="BB13">
        <v>88</v>
      </c>
      <c r="BC13">
        <f t="shared" si="4"/>
        <v>23</v>
      </c>
    </row>
    <row r="14" spans="1:55" ht="12.75">
      <c r="A14" t="s">
        <v>14</v>
      </c>
      <c r="B14">
        <v>330</v>
      </c>
      <c r="C14">
        <v>376</v>
      </c>
      <c r="D14">
        <f t="shared" si="5"/>
        <v>-46</v>
      </c>
      <c r="E14">
        <v>253</v>
      </c>
      <c r="F14">
        <v>403</v>
      </c>
      <c r="G14">
        <f t="shared" si="6"/>
        <v>-150</v>
      </c>
      <c r="H14">
        <v>314</v>
      </c>
      <c r="I14">
        <v>529</v>
      </c>
      <c r="J14">
        <f t="shared" si="7"/>
        <v>-215</v>
      </c>
      <c r="K14">
        <v>401</v>
      </c>
      <c r="L14">
        <v>411</v>
      </c>
      <c r="M14">
        <f t="shared" si="8"/>
        <v>-10</v>
      </c>
      <c r="N14">
        <v>240</v>
      </c>
      <c r="O14">
        <v>212</v>
      </c>
      <c r="P14">
        <f t="shared" si="9"/>
        <v>28</v>
      </c>
      <c r="Q14">
        <v>293</v>
      </c>
      <c r="R14">
        <v>228</v>
      </c>
      <c r="S14">
        <f t="shared" si="10"/>
        <v>65</v>
      </c>
      <c r="T14">
        <v>518</v>
      </c>
      <c r="U14">
        <v>283</v>
      </c>
      <c r="V14">
        <f t="shared" si="11"/>
        <v>235</v>
      </c>
      <c r="W14">
        <v>651</v>
      </c>
      <c r="X14">
        <v>319</v>
      </c>
      <c r="Y14">
        <f t="shared" si="12"/>
        <v>332</v>
      </c>
      <c r="Z14">
        <v>582</v>
      </c>
      <c r="AA14">
        <v>270</v>
      </c>
      <c r="AB14">
        <f t="shared" si="0"/>
        <v>312</v>
      </c>
      <c r="AC14" s="19">
        <v>597</v>
      </c>
      <c r="AD14" s="19">
        <v>325</v>
      </c>
      <c r="AE14" s="19">
        <v>272</v>
      </c>
      <c r="AF14" s="21">
        <v>276</v>
      </c>
      <c r="AG14" s="21">
        <v>160</v>
      </c>
      <c r="AH14" s="21">
        <v>116</v>
      </c>
      <c r="AI14" s="21">
        <v>72</v>
      </c>
      <c r="AJ14" s="21">
        <v>178</v>
      </c>
      <c r="AK14" s="21">
        <v>-106</v>
      </c>
      <c r="AL14" s="21">
        <v>13</v>
      </c>
      <c r="AM14" s="21">
        <v>218</v>
      </c>
      <c r="AN14" s="21">
        <v>-205</v>
      </c>
      <c r="AO14" s="34">
        <v>10</v>
      </c>
      <c r="AP14" s="34">
        <v>165</v>
      </c>
      <c r="AQ14">
        <f t="shared" si="13"/>
        <v>-155</v>
      </c>
      <c r="AR14">
        <v>30</v>
      </c>
      <c r="AS14">
        <v>153</v>
      </c>
      <c r="AT14">
        <f t="shared" si="1"/>
        <v>-123</v>
      </c>
      <c r="AU14">
        <v>75</v>
      </c>
      <c r="AV14">
        <v>100</v>
      </c>
      <c r="AW14">
        <f t="shared" si="2"/>
        <v>-25</v>
      </c>
      <c r="AX14">
        <v>17</v>
      </c>
      <c r="AY14">
        <v>119</v>
      </c>
      <c r="AZ14">
        <f t="shared" si="3"/>
        <v>-102</v>
      </c>
      <c r="BA14">
        <v>15</v>
      </c>
      <c r="BB14">
        <v>173</v>
      </c>
      <c r="BC14">
        <f t="shared" si="4"/>
        <v>-158</v>
      </c>
    </row>
    <row r="15" spans="1:55" ht="12.75">
      <c r="A15" t="s">
        <v>15</v>
      </c>
      <c r="B15">
        <v>66745</v>
      </c>
      <c r="C15">
        <v>30324</v>
      </c>
      <c r="D15">
        <f t="shared" si="5"/>
        <v>36421</v>
      </c>
      <c r="E15">
        <v>55235</v>
      </c>
      <c r="F15">
        <v>28514</v>
      </c>
      <c r="G15">
        <f t="shared" si="6"/>
        <v>26721</v>
      </c>
      <c r="H15">
        <v>42105</v>
      </c>
      <c r="I15">
        <v>17869</v>
      </c>
      <c r="J15">
        <f t="shared" si="7"/>
        <v>24236</v>
      </c>
      <c r="K15">
        <v>30629</v>
      </c>
      <c r="L15">
        <v>16902</v>
      </c>
      <c r="M15">
        <f t="shared" si="8"/>
        <v>13727</v>
      </c>
      <c r="N15">
        <v>17965</v>
      </c>
      <c r="O15">
        <v>10219</v>
      </c>
      <c r="P15">
        <f t="shared" si="9"/>
        <v>7746</v>
      </c>
      <c r="Q15">
        <v>14253</v>
      </c>
      <c r="R15">
        <v>9929</v>
      </c>
      <c r="S15">
        <f t="shared" si="10"/>
        <v>4324</v>
      </c>
      <c r="T15">
        <v>11036</v>
      </c>
      <c r="U15">
        <v>6772</v>
      </c>
      <c r="V15">
        <f t="shared" si="11"/>
        <v>4264</v>
      </c>
      <c r="W15">
        <v>9804</v>
      </c>
      <c r="X15">
        <v>7672</v>
      </c>
      <c r="Y15">
        <f t="shared" si="12"/>
        <v>2132</v>
      </c>
      <c r="Z15">
        <v>10153</v>
      </c>
      <c r="AA15">
        <v>6704</v>
      </c>
      <c r="AB15">
        <f t="shared" si="0"/>
        <v>3449</v>
      </c>
      <c r="AC15" s="19">
        <v>7447</v>
      </c>
      <c r="AD15" s="19">
        <v>6161</v>
      </c>
      <c r="AE15" s="19">
        <v>1286</v>
      </c>
      <c r="AF15" s="21">
        <v>4163</v>
      </c>
      <c r="AG15" s="21">
        <v>3808</v>
      </c>
      <c r="AH15" s="21">
        <v>355</v>
      </c>
      <c r="AI15" s="21">
        <v>2354</v>
      </c>
      <c r="AJ15" s="21">
        <v>3165</v>
      </c>
      <c r="AK15" s="21">
        <v>-811</v>
      </c>
      <c r="AL15" s="21">
        <v>2430</v>
      </c>
      <c r="AM15" s="21">
        <v>3846</v>
      </c>
      <c r="AN15" s="21">
        <v>-1416</v>
      </c>
      <c r="AO15" s="34">
        <v>1912</v>
      </c>
      <c r="AP15" s="34">
        <v>2506</v>
      </c>
      <c r="AQ15">
        <f t="shared" si="13"/>
        <v>-594</v>
      </c>
      <c r="AR15">
        <v>1455</v>
      </c>
      <c r="AS15">
        <v>2119</v>
      </c>
      <c r="AT15">
        <f t="shared" si="1"/>
        <v>-664</v>
      </c>
      <c r="AU15">
        <v>1417</v>
      </c>
      <c r="AV15">
        <v>1485</v>
      </c>
      <c r="AW15">
        <f t="shared" si="2"/>
        <v>-68</v>
      </c>
      <c r="AX15">
        <v>1981</v>
      </c>
      <c r="AY15">
        <v>1816</v>
      </c>
      <c r="AZ15">
        <f t="shared" si="3"/>
        <v>165</v>
      </c>
      <c r="BA15">
        <v>1986</v>
      </c>
      <c r="BB15">
        <v>1825</v>
      </c>
      <c r="BC15">
        <f t="shared" si="4"/>
        <v>161</v>
      </c>
    </row>
    <row r="16" spans="1:43" ht="12.75">
      <c r="A16" t="s">
        <v>70</v>
      </c>
      <c r="B16">
        <v>40300</v>
      </c>
      <c r="C16">
        <v>3058</v>
      </c>
      <c r="D16">
        <f t="shared" si="5"/>
        <v>37242</v>
      </c>
      <c r="E16">
        <v>31300</v>
      </c>
      <c r="F16">
        <v>2267</v>
      </c>
      <c r="G16">
        <f t="shared" si="6"/>
        <v>29033</v>
      </c>
      <c r="H16">
        <v>23600</v>
      </c>
      <c r="I16">
        <v>858</v>
      </c>
      <c r="J16">
        <f t="shared" si="7"/>
        <v>22742</v>
      </c>
      <c r="K16">
        <v>17700</v>
      </c>
      <c r="L16">
        <v>800</v>
      </c>
      <c r="M16">
        <f t="shared" si="8"/>
        <v>16900</v>
      </c>
      <c r="N16">
        <v>12800</v>
      </c>
      <c r="O16">
        <v>476</v>
      </c>
      <c r="P16">
        <f t="shared" si="9"/>
        <v>12324</v>
      </c>
      <c r="Q16">
        <v>9600</v>
      </c>
      <c r="R16">
        <v>737</v>
      </c>
      <c r="S16">
        <f t="shared" si="10"/>
        <v>8863</v>
      </c>
      <c r="T16">
        <v>7556</v>
      </c>
      <c r="U16">
        <v>672</v>
      </c>
      <c r="V16">
        <f t="shared" si="11"/>
        <v>6884</v>
      </c>
      <c r="W16">
        <v>6341</v>
      </c>
      <c r="X16">
        <v>591</v>
      </c>
      <c r="Y16">
        <f t="shared" si="12"/>
        <v>5750</v>
      </c>
      <c r="AC16" s="19"/>
      <c r="AD16" s="19"/>
      <c r="AE16" s="19"/>
      <c r="AF16" s="21"/>
      <c r="AG16" s="21"/>
      <c r="AH16" s="21"/>
      <c r="AI16" s="21"/>
      <c r="AJ16" s="21"/>
      <c r="AK16" s="21"/>
      <c r="AL16" s="21"/>
      <c r="AM16" s="21"/>
      <c r="AN16" s="21"/>
      <c r="AQ16">
        <f t="shared" si="13"/>
        <v>0</v>
      </c>
    </row>
    <row r="17" spans="1:40" ht="12.75">
      <c r="A17" t="s">
        <v>153</v>
      </c>
      <c r="B17">
        <v>16771</v>
      </c>
      <c r="C17">
        <v>16715</v>
      </c>
      <c r="D17">
        <f t="shared" si="5"/>
        <v>56</v>
      </c>
      <c r="E17">
        <v>14544</v>
      </c>
      <c r="F17">
        <v>15866</v>
      </c>
      <c r="G17">
        <f t="shared" si="6"/>
        <v>-1322</v>
      </c>
      <c r="H17">
        <v>9307</v>
      </c>
      <c r="I17">
        <v>7748</v>
      </c>
      <c r="J17">
        <f t="shared" si="7"/>
        <v>1559</v>
      </c>
      <c r="AC17" s="19"/>
      <c r="AD17" s="19"/>
      <c r="AE17" s="19"/>
      <c r="AF17" s="21"/>
      <c r="AG17" s="21"/>
      <c r="AH17" s="21"/>
      <c r="AI17" s="21"/>
      <c r="AJ17" s="21"/>
      <c r="AK17" s="21"/>
      <c r="AL17" s="21"/>
      <c r="AM17" s="21"/>
      <c r="AN17" s="21"/>
    </row>
    <row r="18" spans="1:40" ht="12.75">
      <c r="A18" t="s">
        <v>154</v>
      </c>
      <c r="B18">
        <v>3217</v>
      </c>
      <c r="C18">
        <v>3138</v>
      </c>
      <c r="D18">
        <f t="shared" si="5"/>
        <v>79</v>
      </c>
      <c r="E18">
        <v>3106</v>
      </c>
      <c r="F18">
        <v>2991</v>
      </c>
      <c r="G18">
        <f t="shared" si="6"/>
        <v>115</v>
      </c>
      <c r="H18">
        <v>1209</v>
      </c>
      <c r="I18">
        <v>965</v>
      </c>
      <c r="J18">
        <f t="shared" si="7"/>
        <v>244</v>
      </c>
      <c r="AC18" s="19"/>
      <c r="AD18" s="19"/>
      <c r="AE18" s="19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2.75">
      <c r="A19" t="s">
        <v>155</v>
      </c>
      <c r="B19">
        <v>2408</v>
      </c>
      <c r="C19">
        <v>859</v>
      </c>
      <c r="D19">
        <f t="shared" si="5"/>
        <v>1549</v>
      </c>
      <c r="E19">
        <v>2262</v>
      </c>
      <c r="F19">
        <v>796</v>
      </c>
      <c r="G19">
        <f t="shared" si="6"/>
        <v>1466</v>
      </c>
      <c r="H19">
        <v>1575</v>
      </c>
      <c r="I19">
        <v>289</v>
      </c>
      <c r="J19">
        <f t="shared" si="7"/>
        <v>1286</v>
      </c>
      <c r="AC19" s="19"/>
      <c r="AD19" s="19"/>
      <c r="AE19" s="19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55" ht="12.75">
      <c r="A20" t="s">
        <v>16</v>
      </c>
      <c r="B20">
        <f>+B21+B22</f>
        <v>44259</v>
      </c>
      <c r="C20">
        <f>+C21+C22</f>
        <v>2315</v>
      </c>
      <c r="D20">
        <f t="shared" si="5"/>
        <v>41944</v>
      </c>
      <c r="E20">
        <f>+E21+E22</f>
        <v>31470</v>
      </c>
      <c r="F20">
        <f>+F21+F22</f>
        <v>1391</v>
      </c>
      <c r="G20">
        <f t="shared" si="6"/>
        <v>30079</v>
      </c>
      <c r="H20">
        <v>25620</v>
      </c>
      <c r="I20">
        <v>933</v>
      </c>
      <c r="J20">
        <f t="shared" si="7"/>
        <v>24687</v>
      </c>
      <c r="K20">
        <f>+K21+K22</f>
        <v>21691</v>
      </c>
      <c r="L20">
        <f>+L21+L22</f>
        <v>906</v>
      </c>
      <c r="M20">
        <f t="shared" si="8"/>
        <v>20785</v>
      </c>
      <c r="N20">
        <f>+N21+N22</f>
        <v>22736</v>
      </c>
      <c r="O20">
        <f>+O21+O22</f>
        <v>574</v>
      </c>
      <c r="P20">
        <f t="shared" si="9"/>
        <v>22162</v>
      </c>
      <c r="Q20">
        <f>+Q21+Q22</f>
        <v>17640</v>
      </c>
      <c r="R20">
        <f>+R21+R22</f>
        <v>802</v>
      </c>
      <c r="S20">
        <f t="shared" si="10"/>
        <v>16838</v>
      </c>
      <c r="T20">
        <f>+T21+T22</f>
        <v>16218</v>
      </c>
      <c r="U20">
        <f>+U21+U22</f>
        <v>362</v>
      </c>
      <c r="V20">
        <f t="shared" si="11"/>
        <v>15856</v>
      </c>
      <c r="W20">
        <f>+W21+W22</f>
        <v>13317</v>
      </c>
      <c r="X20">
        <f>+X21+X22</f>
        <v>211</v>
      </c>
      <c r="Y20">
        <f t="shared" si="12"/>
        <v>13106</v>
      </c>
      <c r="Z20">
        <f>+Z21+Z22</f>
        <v>12672</v>
      </c>
      <c r="AA20">
        <f>+AA21+AA22</f>
        <v>34</v>
      </c>
      <c r="AB20">
        <f aca="true" t="shared" si="14" ref="AB20:AB25">+Z20-AA20</f>
        <v>12638</v>
      </c>
      <c r="AC20" s="19">
        <v>10649</v>
      </c>
      <c r="AD20" s="19">
        <v>62</v>
      </c>
      <c r="AE20" s="19">
        <v>10587</v>
      </c>
      <c r="AF20" s="21">
        <v>12254</v>
      </c>
      <c r="AG20" s="21">
        <v>45</v>
      </c>
      <c r="AH20" s="21">
        <v>12209</v>
      </c>
      <c r="AI20" s="21">
        <v>12858</v>
      </c>
      <c r="AJ20" s="21">
        <v>81</v>
      </c>
      <c r="AK20" s="21">
        <v>12777</v>
      </c>
      <c r="AL20" s="21">
        <v>8890</v>
      </c>
      <c r="AM20" s="21">
        <v>39</v>
      </c>
      <c r="AN20" s="21">
        <v>8851</v>
      </c>
      <c r="AO20">
        <f>+AO21+AO22</f>
        <v>8533</v>
      </c>
      <c r="AP20">
        <f>+AP21+AP22</f>
        <v>24</v>
      </c>
      <c r="AQ20">
        <f t="shared" si="13"/>
        <v>8509</v>
      </c>
      <c r="AR20">
        <f>+AR21+AR22</f>
        <v>5660</v>
      </c>
      <c r="AS20">
        <f>+AS21+AS22</f>
        <v>27</v>
      </c>
      <c r="AT20">
        <f>+AR20-AS20</f>
        <v>5633</v>
      </c>
      <c r="AU20">
        <f>+AU21+AU22</f>
        <v>4228</v>
      </c>
      <c r="AV20">
        <f>+AV21+AV22</f>
        <v>13</v>
      </c>
      <c r="AW20">
        <f>+AU20-AV20</f>
        <v>4215</v>
      </c>
      <c r="AX20">
        <f>+AX21+AX22</f>
        <v>4259</v>
      </c>
      <c r="AY20">
        <f>+AY21+AY22</f>
        <v>16</v>
      </c>
      <c r="AZ20">
        <f>+AX20-AY20</f>
        <v>4243</v>
      </c>
      <c r="BA20">
        <f>+BA21+BA22</f>
        <v>2545</v>
      </c>
      <c r="BB20">
        <f>+BB21+BB22</f>
        <v>15</v>
      </c>
      <c r="BC20">
        <f>+BA20-BB20</f>
        <v>2530</v>
      </c>
    </row>
    <row r="21" spans="1:55" ht="12.75">
      <c r="A21" t="s">
        <v>17</v>
      </c>
      <c r="B21">
        <v>753</v>
      </c>
      <c r="C21">
        <v>514</v>
      </c>
      <c r="D21">
        <f t="shared" si="5"/>
        <v>239</v>
      </c>
      <c r="E21">
        <v>635</v>
      </c>
      <c r="F21">
        <v>381</v>
      </c>
      <c r="G21">
        <f t="shared" si="6"/>
        <v>254</v>
      </c>
      <c r="H21">
        <v>669</v>
      </c>
      <c r="I21">
        <v>475</v>
      </c>
      <c r="J21">
        <f t="shared" si="7"/>
        <v>194</v>
      </c>
      <c r="K21">
        <v>616</v>
      </c>
      <c r="L21">
        <v>356</v>
      </c>
      <c r="M21">
        <f t="shared" si="8"/>
        <v>260</v>
      </c>
      <c r="N21">
        <v>554</v>
      </c>
      <c r="O21">
        <v>0</v>
      </c>
      <c r="P21">
        <f t="shared" si="9"/>
        <v>554</v>
      </c>
      <c r="Q21">
        <v>451</v>
      </c>
      <c r="R21">
        <v>0</v>
      </c>
      <c r="S21">
        <f t="shared" si="10"/>
        <v>451</v>
      </c>
      <c r="T21">
        <v>458</v>
      </c>
      <c r="U21">
        <v>0</v>
      </c>
      <c r="V21">
        <f t="shared" si="11"/>
        <v>458</v>
      </c>
      <c r="W21">
        <v>252</v>
      </c>
      <c r="X21">
        <v>0</v>
      </c>
      <c r="Y21">
        <f t="shared" si="12"/>
        <v>252</v>
      </c>
      <c r="Z21">
        <v>382</v>
      </c>
      <c r="AA21">
        <v>0</v>
      </c>
      <c r="AB21">
        <f t="shared" si="14"/>
        <v>382</v>
      </c>
      <c r="AC21" s="19">
        <v>308</v>
      </c>
      <c r="AD21" s="19">
        <v>1</v>
      </c>
      <c r="AE21" s="19">
        <v>307</v>
      </c>
      <c r="AF21" s="21">
        <v>379</v>
      </c>
      <c r="AG21" s="21">
        <v>0</v>
      </c>
      <c r="AH21" s="21">
        <v>379</v>
      </c>
      <c r="AI21" s="21">
        <v>423</v>
      </c>
      <c r="AJ21" s="21">
        <v>13</v>
      </c>
      <c r="AK21" s="21">
        <v>410</v>
      </c>
      <c r="AL21" s="21">
        <v>351</v>
      </c>
      <c r="AM21" s="21">
        <v>6</v>
      </c>
      <c r="AN21" s="21">
        <v>345</v>
      </c>
      <c r="AO21" s="34">
        <v>421</v>
      </c>
      <c r="AP21" s="34">
        <v>5</v>
      </c>
      <c r="AQ21">
        <f t="shared" si="13"/>
        <v>416</v>
      </c>
      <c r="AR21">
        <v>373</v>
      </c>
      <c r="AS21">
        <v>5</v>
      </c>
      <c r="AT21">
        <f>+AR21-AS21</f>
        <v>368</v>
      </c>
      <c r="AU21">
        <v>364</v>
      </c>
      <c r="AV21">
        <v>1</v>
      </c>
      <c r="AW21">
        <f>+AU21-AV21</f>
        <v>363</v>
      </c>
      <c r="AX21">
        <v>461</v>
      </c>
      <c r="AY21">
        <v>1</v>
      </c>
      <c r="AZ21">
        <f>+AX21-AY21</f>
        <v>460</v>
      </c>
      <c r="BA21">
        <v>462</v>
      </c>
      <c r="BB21">
        <v>1</v>
      </c>
      <c r="BC21">
        <f>+BA21-BB21</f>
        <v>461</v>
      </c>
    </row>
    <row r="22" spans="1:55" ht="12.75">
      <c r="A22" t="s">
        <v>18</v>
      </c>
      <c r="B22" s="30">
        <v>43506</v>
      </c>
      <c r="C22" s="30">
        <v>1801</v>
      </c>
      <c r="D22">
        <f t="shared" si="5"/>
        <v>41705</v>
      </c>
      <c r="E22" s="30">
        <v>30835</v>
      </c>
      <c r="F22" s="30">
        <v>1010</v>
      </c>
      <c r="G22">
        <f t="shared" si="6"/>
        <v>29825</v>
      </c>
      <c r="H22" s="30">
        <v>24951</v>
      </c>
      <c r="I22" s="30">
        <v>458</v>
      </c>
      <c r="J22">
        <f t="shared" si="7"/>
        <v>24493</v>
      </c>
      <c r="K22" s="30">
        <v>21075</v>
      </c>
      <c r="L22" s="30">
        <v>550</v>
      </c>
      <c r="M22">
        <f t="shared" si="8"/>
        <v>20525</v>
      </c>
      <c r="N22" s="30">
        <v>22182</v>
      </c>
      <c r="O22" s="30">
        <v>574</v>
      </c>
      <c r="P22">
        <f t="shared" si="9"/>
        <v>21608</v>
      </c>
      <c r="Q22" s="30">
        <v>17189</v>
      </c>
      <c r="R22" s="30">
        <v>802</v>
      </c>
      <c r="S22">
        <f t="shared" si="10"/>
        <v>16387</v>
      </c>
      <c r="T22" s="30">
        <v>15760</v>
      </c>
      <c r="U22" s="30">
        <v>362</v>
      </c>
      <c r="V22">
        <f t="shared" si="11"/>
        <v>15398</v>
      </c>
      <c r="W22" s="30">
        <v>13065</v>
      </c>
      <c r="X22" s="30">
        <v>211</v>
      </c>
      <c r="Y22">
        <f t="shared" si="12"/>
        <v>12854</v>
      </c>
      <c r="Z22" s="30">
        <v>12290</v>
      </c>
      <c r="AA22" s="30">
        <v>34</v>
      </c>
      <c r="AB22">
        <f t="shared" si="14"/>
        <v>12256</v>
      </c>
      <c r="AC22" s="19">
        <v>10341</v>
      </c>
      <c r="AD22" s="19">
        <v>61</v>
      </c>
      <c r="AE22" s="19">
        <v>10280</v>
      </c>
      <c r="AF22" s="21">
        <v>11875</v>
      </c>
      <c r="AG22" s="21">
        <v>45</v>
      </c>
      <c r="AH22" s="21">
        <v>11830</v>
      </c>
      <c r="AI22" s="21">
        <v>12435</v>
      </c>
      <c r="AJ22" s="21">
        <v>68</v>
      </c>
      <c r="AK22" s="21">
        <v>12367</v>
      </c>
      <c r="AL22" s="21">
        <v>8540</v>
      </c>
      <c r="AM22" s="21">
        <v>33</v>
      </c>
      <c r="AN22" s="21">
        <v>8507</v>
      </c>
      <c r="AO22" s="34">
        <v>8112</v>
      </c>
      <c r="AP22" s="34">
        <v>19</v>
      </c>
      <c r="AQ22">
        <f t="shared" si="13"/>
        <v>8093</v>
      </c>
      <c r="AR22" s="30">
        <v>5287</v>
      </c>
      <c r="AS22" s="30">
        <v>22</v>
      </c>
      <c r="AT22">
        <f>+AR22-AS22</f>
        <v>5265</v>
      </c>
      <c r="AU22" s="30">
        <v>3864</v>
      </c>
      <c r="AV22" s="30">
        <v>12</v>
      </c>
      <c r="AW22">
        <f>+AU22-AV22</f>
        <v>3852</v>
      </c>
      <c r="AX22" s="30">
        <v>3798</v>
      </c>
      <c r="AY22" s="30">
        <v>15</v>
      </c>
      <c r="AZ22">
        <f>+AX22-AY22</f>
        <v>3783</v>
      </c>
      <c r="BA22" s="30">
        <v>2083</v>
      </c>
      <c r="BB22" s="30">
        <v>14</v>
      </c>
      <c r="BC22">
        <f>+BA22-BB22</f>
        <v>2069</v>
      </c>
    </row>
    <row r="23" spans="1:55" ht="12.75">
      <c r="A23" t="s">
        <v>19</v>
      </c>
      <c r="B23">
        <f>+B24+B25</f>
        <v>14268</v>
      </c>
      <c r="C23">
        <f>+C24+C25</f>
        <v>19185</v>
      </c>
      <c r="D23">
        <f t="shared" si="5"/>
        <v>-4917</v>
      </c>
      <c r="E23">
        <f>+E24+E25</f>
        <v>9308</v>
      </c>
      <c r="F23">
        <f>+F24+F25</f>
        <v>16639</v>
      </c>
      <c r="G23">
        <f t="shared" si="6"/>
        <v>-7331</v>
      </c>
      <c r="H23">
        <f>+H24+H25</f>
        <v>6408</v>
      </c>
      <c r="I23">
        <f>+I24+I25</f>
        <v>12263</v>
      </c>
      <c r="J23">
        <f t="shared" si="7"/>
        <v>-5855</v>
      </c>
      <c r="K23">
        <f>+K24+K25</f>
        <v>4593</v>
      </c>
      <c r="L23">
        <f>+L24+L25</f>
        <v>9572</v>
      </c>
      <c r="M23">
        <f t="shared" si="8"/>
        <v>-4979</v>
      </c>
      <c r="N23">
        <f>+N24+N25</f>
        <v>3904</v>
      </c>
      <c r="O23">
        <f>+O24+O25</f>
        <v>8409</v>
      </c>
      <c r="P23">
        <f t="shared" si="9"/>
        <v>-4505</v>
      </c>
      <c r="Q23">
        <f>+Q24+Q25</f>
        <v>3522</v>
      </c>
      <c r="R23">
        <f>+R24+R25</f>
        <v>6968</v>
      </c>
      <c r="S23">
        <f t="shared" si="10"/>
        <v>-3446</v>
      </c>
      <c r="T23">
        <f>+T24+T25</f>
        <v>3379</v>
      </c>
      <c r="U23">
        <f>+U24+U25</f>
        <v>7585</v>
      </c>
      <c r="V23">
        <f t="shared" si="11"/>
        <v>-4206</v>
      </c>
      <c r="W23">
        <f>+W24+W25</f>
        <v>2682</v>
      </c>
      <c r="X23">
        <f>+X24+X25</f>
        <v>7686</v>
      </c>
      <c r="Y23">
        <f t="shared" si="12"/>
        <v>-5004</v>
      </c>
      <c r="Z23">
        <f>+Z24+Z25</f>
        <v>1931</v>
      </c>
      <c r="AA23">
        <f>+AA24+AA25</f>
        <v>5490</v>
      </c>
      <c r="AB23">
        <f t="shared" si="14"/>
        <v>-3559</v>
      </c>
      <c r="AC23" s="19">
        <v>1935</v>
      </c>
      <c r="AD23" s="19">
        <v>5479</v>
      </c>
      <c r="AE23" s="19">
        <v>-3544</v>
      </c>
      <c r="AF23" s="21">
        <v>1561</v>
      </c>
      <c r="AG23" s="21">
        <v>5082</v>
      </c>
      <c r="AH23" s="21">
        <v>-3521</v>
      </c>
      <c r="AI23" s="21">
        <v>1073</v>
      </c>
      <c r="AJ23" s="21">
        <v>4380</v>
      </c>
      <c r="AK23" s="21">
        <v>-3307</v>
      </c>
      <c r="AL23" s="21">
        <v>1429</v>
      </c>
      <c r="AM23" s="21">
        <v>4634</v>
      </c>
      <c r="AN23" s="21">
        <v>-3205</v>
      </c>
      <c r="AO23">
        <f>+AO24+AO25</f>
        <v>886</v>
      </c>
      <c r="AP23">
        <f>+AP24+AP25</f>
        <v>4317</v>
      </c>
      <c r="AQ23">
        <f t="shared" si="13"/>
        <v>-3431</v>
      </c>
      <c r="AR23">
        <f>+AR24+AR25</f>
        <v>395</v>
      </c>
      <c r="AS23">
        <f>+AS24+AS25</f>
        <v>3665</v>
      </c>
      <c r="AT23">
        <f>+AR23-AS23</f>
        <v>-3270</v>
      </c>
      <c r="AU23">
        <f>+AU24+AU25</f>
        <v>376</v>
      </c>
      <c r="AV23">
        <f>+AV24+AV25</f>
        <v>3799</v>
      </c>
      <c r="AW23">
        <f>+AU23-AV23</f>
        <v>-3423</v>
      </c>
      <c r="AX23">
        <f>+AX24+AX25</f>
        <v>221</v>
      </c>
      <c r="AY23">
        <f>+AY24+AY25</f>
        <v>4051</v>
      </c>
      <c r="AZ23">
        <f>+AX23-AY23</f>
        <v>-3830</v>
      </c>
      <c r="BA23">
        <f>+BA24+BA25</f>
        <v>368</v>
      </c>
      <c r="BB23">
        <f>+BB24+BB25</f>
        <v>4120</v>
      </c>
      <c r="BC23">
        <f>+BA23-BB23</f>
        <v>-3752</v>
      </c>
    </row>
    <row r="24" spans="1:55" ht="12.75">
      <c r="A24" t="s">
        <v>20</v>
      </c>
      <c r="B24">
        <v>13808</v>
      </c>
      <c r="C24">
        <v>18089</v>
      </c>
      <c r="D24">
        <f t="shared" si="5"/>
        <v>-4281</v>
      </c>
      <c r="E24">
        <v>8926</v>
      </c>
      <c r="F24">
        <v>15688</v>
      </c>
      <c r="G24">
        <f t="shared" si="6"/>
        <v>-6762</v>
      </c>
      <c r="H24">
        <v>6229</v>
      </c>
      <c r="I24">
        <v>11491</v>
      </c>
      <c r="J24">
        <f t="shared" si="7"/>
        <v>-5262</v>
      </c>
      <c r="K24">
        <v>4124</v>
      </c>
      <c r="L24">
        <v>8219</v>
      </c>
      <c r="M24">
        <f t="shared" si="8"/>
        <v>-4095</v>
      </c>
      <c r="N24">
        <v>3774</v>
      </c>
      <c r="O24">
        <v>7531</v>
      </c>
      <c r="P24">
        <f t="shared" si="9"/>
        <v>-3757</v>
      </c>
      <c r="Q24">
        <v>3405</v>
      </c>
      <c r="R24">
        <v>6949</v>
      </c>
      <c r="S24">
        <f t="shared" si="10"/>
        <v>-3544</v>
      </c>
      <c r="T24">
        <v>3254</v>
      </c>
      <c r="U24">
        <v>7098</v>
      </c>
      <c r="V24">
        <f t="shared" si="11"/>
        <v>-3844</v>
      </c>
      <c r="W24">
        <v>2554</v>
      </c>
      <c r="X24">
        <v>7218</v>
      </c>
      <c r="Y24">
        <f t="shared" si="12"/>
        <v>-4664</v>
      </c>
      <c r="Z24">
        <v>1783</v>
      </c>
      <c r="AA24">
        <v>5478</v>
      </c>
      <c r="AB24">
        <f t="shared" si="14"/>
        <v>-3695</v>
      </c>
      <c r="AC24" s="19">
        <v>1893</v>
      </c>
      <c r="AD24" s="19">
        <v>5462</v>
      </c>
      <c r="AE24" s="19">
        <v>-3569</v>
      </c>
      <c r="AF24" s="21">
        <v>1561</v>
      </c>
      <c r="AG24" s="21">
        <v>5020</v>
      </c>
      <c r="AH24" s="21">
        <v>-3459</v>
      </c>
      <c r="AI24" s="21">
        <v>1073</v>
      </c>
      <c r="AJ24" s="21">
        <v>4380</v>
      </c>
      <c r="AK24" s="21">
        <v>-3307</v>
      </c>
      <c r="AL24" s="21">
        <v>1429</v>
      </c>
      <c r="AM24" s="21">
        <v>4633</v>
      </c>
      <c r="AN24" s="21">
        <v>-3204</v>
      </c>
      <c r="AO24" s="34">
        <v>886</v>
      </c>
      <c r="AP24" s="34">
        <v>4317</v>
      </c>
      <c r="AQ24">
        <f t="shared" si="13"/>
        <v>-3431</v>
      </c>
      <c r="AR24">
        <v>395</v>
      </c>
      <c r="AS24">
        <v>3665</v>
      </c>
      <c r="AT24">
        <f>+AR24-AS24</f>
        <v>-3270</v>
      </c>
      <c r="AU24">
        <v>376</v>
      </c>
      <c r="AV24">
        <v>3799</v>
      </c>
      <c r="AW24">
        <f>+AU24-AV24</f>
        <v>-3423</v>
      </c>
      <c r="AX24">
        <v>221</v>
      </c>
      <c r="AY24">
        <v>4051</v>
      </c>
      <c r="AZ24">
        <f>+AX24-AY24</f>
        <v>-3830</v>
      </c>
      <c r="BA24">
        <v>368</v>
      </c>
      <c r="BB24">
        <v>4120</v>
      </c>
      <c r="BC24">
        <f>+BA24-BB24</f>
        <v>-3752</v>
      </c>
    </row>
    <row r="25" spans="1:42" ht="12.75">
      <c r="A25" t="s">
        <v>71</v>
      </c>
      <c r="B25">
        <v>460</v>
      </c>
      <c r="C25">
        <v>1096</v>
      </c>
      <c r="D25">
        <f t="shared" si="5"/>
        <v>-636</v>
      </c>
      <c r="E25">
        <v>382</v>
      </c>
      <c r="F25">
        <v>951</v>
      </c>
      <c r="G25">
        <f t="shared" si="6"/>
        <v>-569</v>
      </c>
      <c r="H25">
        <v>179</v>
      </c>
      <c r="I25">
        <v>772</v>
      </c>
      <c r="J25">
        <f t="shared" si="7"/>
        <v>-593</v>
      </c>
      <c r="K25">
        <v>469</v>
      </c>
      <c r="L25">
        <v>1353</v>
      </c>
      <c r="M25">
        <f t="shared" si="8"/>
        <v>-884</v>
      </c>
      <c r="N25">
        <v>130</v>
      </c>
      <c r="O25">
        <v>878</v>
      </c>
      <c r="P25">
        <f t="shared" si="9"/>
        <v>-748</v>
      </c>
      <c r="Q25">
        <v>117</v>
      </c>
      <c r="R25">
        <v>19</v>
      </c>
      <c r="S25">
        <f t="shared" si="10"/>
        <v>98</v>
      </c>
      <c r="T25">
        <v>125</v>
      </c>
      <c r="U25">
        <v>487</v>
      </c>
      <c r="V25">
        <f t="shared" si="11"/>
        <v>-362</v>
      </c>
      <c r="W25">
        <v>128</v>
      </c>
      <c r="X25">
        <v>468</v>
      </c>
      <c r="Y25">
        <f t="shared" si="12"/>
        <v>-340</v>
      </c>
      <c r="Z25">
        <v>148</v>
      </c>
      <c r="AA25">
        <v>12</v>
      </c>
      <c r="AB25">
        <f t="shared" si="14"/>
        <v>136</v>
      </c>
      <c r="AC25" s="19">
        <v>42</v>
      </c>
      <c r="AD25" s="19">
        <v>17</v>
      </c>
      <c r="AE25" s="19">
        <v>25</v>
      </c>
      <c r="AF25" s="21">
        <v>0</v>
      </c>
      <c r="AG25" s="21">
        <v>62</v>
      </c>
      <c r="AH25" s="21">
        <v>-62</v>
      </c>
      <c r="AI25" s="21"/>
      <c r="AJ25" s="21"/>
      <c r="AK25" s="21"/>
      <c r="AL25" s="21"/>
      <c r="AM25" s="21"/>
      <c r="AN25" s="21"/>
      <c r="AO25" s="34"/>
      <c r="AP25" s="34"/>
    </row>
    <row r="26" ht="12.75">
      <c r="A26" t="s">
        <v>72</v>
      </c>
    </row>
    <row r="27" spans="1:55" ht="12.75">
      <c r="A27" t="s">
        <v>22</v>
      </c>
      <c r="B27" s="9">
        <f>+B7+B9</f>
        <v>314767</v>
      </c>
      <c r="C27" s="9">
        <f>+C7+C9</f>
        <v>331801</v>
      </c>
      <c r="D27" s="9">
        <f>+B27-C27</f>
        <v>-17034</v>
      </c>
      <c r="E27" s="9">
        <f>+E7+E9</f>
        <v>243446</v>
      </c>
      <c r="F27" s="9">
        <f>+F7+F9</f>
        <v>253011</v>
      </c>
      <c r="G27" s="9">
        <f t="shared" si="6"/>
        <v>-9565</v>
      </c>
      <c r="H27" s="9">
        <f>+H7+H9</f>
        <v>194839</v>
      </c>
      <c r="I27" s="9">
        <f>+I7+I9</f>
        <v>204741</v>
      </c>
      <c r="J27" s="9">
        <f>+H27-I27</f>
        <v>-9902</v>
      </c>
      <c r="K27">
        <f>+K7+K9</f>
        <v>154739</v>
      </c>
      <c r="L27">
        <f>+L7+L9</f>
        <v>157209</v>
      </c>
      <c r="M27">
        <f>+K27-L27</f>
        <v>-2470</v>
      </c>
      <c r="N27">
        <f>+N7+N9</f>
        <v>119793</v>
      </c>
      <c r="O27">
        <f>+O7+O9</f>
        <v>105710</v>
      </c>
      <c r="P27">
        <f>+N27-O27</f>
        <v>14083</v>
      </c>
      <c r="Q27">
        <f>+Q7+Q9</f>
        <v>95699</v>
      </c>
      <c r="R27">
        <f>+R7+R9</f>
        <v>89354</v>
      </c>
      <c r="S27">
        <f>+Q27-R27</f>
        <v>6345</v>
      </c>
      <c r="T27">
        <f>+T7+T9</f>
        <v>81440</v>
      </c>
      <c r="U27">
        <f>+U7+U9</f>
        <v>78040</v>
      </c>
      <c r="V27">
        <f>+T27-U27</f>
        <v>3400</v>
      </c>
      <c r="W27">
        <f>+W7+W9</f>
        <v>77719</v>
      </c>
      <c r="X27">
        <f>+X7+X9</f>
        <v>80385</v>
      </c>
      <c r="Y27">
        <f>+W27-X27</f>
        <v>-2666</v>
      </c>
      <c r="Z27">
        <f>+Z7+Z9</f>
        <v>67854</v>
      </c>
      <c r="AA27">
        <f>+AA7+AA9</f>
        <v>72552</v>
      </c>
      <c r="AB27">
        <f>+Z27-AA27</f>
        <v>-4698</v>
      </c>
      <c r="AC27" s="19">
        <v>60068</v>
      </c>
      <c r="AD27" s="19">
        <v>64106</v>
      </c>
      <c r="AE27" s="19">
        <v>-4038</v>
      </c>
      <c r="AF27" s="21">
        <v>58924</v>
      </c>
      <c r="AG27" s="21">
        <v>64424</v>
      </c>
      <c r="AH27" s="21">
        <v>-5500</v>
      </c>
      <c r="AI27" s="21">
        <v>55538</v>
      </c>
      <c r="AJ27" s="21">
        <v>60157</v>
      </c>
      <c r="AK27" s="21">
        <v>-4619</v>
      </c>
      <c r="AL27" s="21">
        <v>49987</v>
      </c>
      <c r="AM27" s="21">
        <v>55886</v>
      </c>
      <c r="AN27" s="21">
        <v>-5899</v>
      </c>
      <c r="AO27">
        <f>+AO7+AO9</f>
        <v>42409</v>
      </c>
      <c r="AP27">
        <f>+AP7+AP9</f>
        <v>45778</v>
      </c>
      <c r="AQ27">
        <f>+AO27-AP27</f>
        <v>-3369</v>
      </c>
      <c r="AR27">
        <f>+AR7+AR9</f>
        <v>34002</v>
      </c>
      <c r="AS27">
        <f>+AS7+AS9</f>
        <v>35160</v>
      </c>
      <c r="AT27">
        <f>+AR27-AS27</f>
        <v>-1158</v>
      </c>
      <c r="AU27">
        <f>+AU7+AU9</f>
        <v>28203</v>
      </c>
      <c r="AV27">
        <f>+AV7+AV9</f>
        <v>31729</v>
      </c>
      <c r="AW27">
        <f>+AU27-AV27</f>
        <v>-3526</v>
      </c>
      <c r="AX27">
        <f>+AX7+AX9</f>
        <v>27768</v>
      </c>
      <c r="AY27">
        <f>+AY7+AY9</f>
        <v>28946</v>
      </c>
      <c r="AZ27">
        <f>+AX27-AY27</f>
        <v>-1178</v>
      </c>
      <c r="BA27">
        <f>+BA7+BA9</f>
        <v>25941</v>
      </c>
      <c r="BB27">
        <f>+BB7+BB9</f>
        <v>35621</v>
      </c>
      <c r="BC27">
        <f>+BA27-BB27</f>
        <v>-9680</v>
      </c>
    </row>
    <row r="28" spans="29:40" ht="12.75">
      <c r="AC28" s="19"/>
      <c r="AD28" s="19"/>
      <c r="AE28" s="19"/>
      <c r="AF28" s="21"/>
      <c r="AG28" s="21"/>
      <c r="AH28" s="22"/>
      <c r="AI28" s="21"/>
      <c r="AJ28" s="21"/>
      <c r="AK28" s="22"/>
      <c r="AL28" s="21"/>
      <c r="AM28" s="21"/>
      <c r="AN28" s="22"/>
    </row>
    <row r="29" spans="1:40" ht="12.75">
      <c r="A29" t="s">
        <v>23</v>
      </c>
      <c r="AC29" s="19"/>
      <c r="AD29" s="19"/>
      <c r="AE29" s="19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55" ht="12.75">
      <c r="A30" t="s">
        <v>24</v>
      </c>
      <c r="B30">
        <f>+B31+B34</f>
        <v>272762</v>
      </c>
      <c r="C30">
        <f>+C31+C34</f>
        <v>227805</v>
      </c>
      <c r="D30">
        <f aca="true" t="shared" si="15" ref="D30:D39">+B30-C30</f>
        <v>44957</v>
      </c>
      <c r="E30">
        <f>+E31+E34</f>
        <v>133210</v>
      </c>
      <c r="F30">
        <f>+F31+F34</f>
        <v>118457</v>
      </c>
      <c r="G30">
        <f t="shared" si="6"/>
        <v>14753</v>
      </c>
      <c r="H30">
        <f>+H31+H34</f>
        <v>77298</v>
      </c>
      <c r="I30">
        <f>+I31+I34</f>
        <v>61770</v>
      </c>
      <c r="J30">
        <f aca="true" t="shared" si="16" ref="J30:J39">+H30-I30</f>
        <v>15528</v>
      </c>
      <c r="K30">
        <f>+K31+K34</f>
        <v>46934</v>
      </c>
      <c r="L30">
        <f>+L31+L34</f>
        <v>33934</v>
      </c>
      <c r="M30">
        <f aca="true" t="shared" si="17" ref="M30:M39">+K30-L30</f>
        <v>13000</v>
      </c>
      <c r="N30">
        <f>+N31+N34</f>
        <v>32682</v>
      </c>
      <c r="O30">
        <f>+O31+O34</f>
        <v>18938</v>
      </c>
      <c r="P30">
        <f aca="true" t="shared" si="18" ref="P30:P39">+N30-O30</f>
        <v>13744</v>
      </c>
      <c r="Q30">
        <f>+Q31+Q34</f>
        <v>14001</v>
      </c>
      <c r="R30">
        <f>+R31+R34</f>
        <v>9840</v>
      </c>
      <c r="S30">
        <f aca="true" t="shared" si="19" ref="S30:S39">+Q30-R30</f>
        <v>4161</v>
      </c>
      <c r="T30">
        <f>+T31+T34</f>
        <v>15488</v>
      </c>
      <c r="U30">
        <f>+U31+U34</f>
        <v>8802</v>
      </c>
      <c r="V30">
        <f aca="true" t="shared" si="20" ref="V30:V43">+T30-U30</f>
        <v>6686</v>
      </c>
      <c r="W30">
        <f>+W31+W34</f>
        <v>17720</v>
      </c>
      <c r="X30">
        <f>+X31+X34</f>
        <v>11858</v>
      </c>
      <c r="Y30">
        <f aca="true" t="shared" si="21" ref="Y30:Y39">+W30-X30</f>
        <v>5862</v>
      </c>
      <c r="Z30">
        <f>+Z31+Z34</f>
        <v>12240</v>
      </c>
      <c r="AA30">
        <f>+AA31+AA34</f>
        <v>7123</v>
      </c>
      <c r="AB30">
        <f aca="true" t="shared" si="22" ref="AB30:AB39">+Z30-AA30</f>
        <v>5117</v>
      </c>
      <c r="AC30" s="19">
        <v>5892</v>
      </c>
      <c r="AD30" s="19">
        <v>3580</v>
      </c>
      <c r="AE30" s="19">
        <v>2312</v>
      </c>
      <c r="AF30" s="21">
        <v>9266</v>
      </c>
      <c r="AG30" s="21">
        <v>3913</v>
      </c>
      <c r="AH30" s="21">
        <v>5353</v>
      </c>
      <c r="AI30" s="21">
        <v>7824</v>
      </c>
      <c r="AJ30" s="21">
        <v>1861</v>
      </c>
      <c r="AK30" s="21">
        <v>5963</v>
      </c>
      <c r="AL30" s="21">
        <v>5632</v>
      </c>
      <c r="AM30" s="21">
        <v>1028</v>
      </c>
      <c r="AN30" s="21">
        <v>4604</v>
      </c>
      <c r="AO30">
        <f>+AO31+AO34</f>
        <v>5763</v>
      </c>
      <c r="AP30">
        <f>+AP31+AP34</f>
        <v>956</v>
      </c>
      <c r="AQ30">
        <f aca="true" t="shared" si="23" ref="AQ30:AQ39">+AO30-AP30</f>
        <v>4807</v>
      </c>
      <c r="AR30">
        <f>+AR31+AR34</f>
        <v>4611</v>
      </c>
      <c r="AS30">
        <f>+AS31+AS34</f>
        <v>376</v>
      </c>
      <c r="AT30">
        <f aca="true" t="shared" si="24" ref="AT30:AT39">+AR30-AS30</f>
        <v>4235</v>
      </c>
      <c r="AU30">
        <f>+AU31+AU34</f>
        <v>589</v>
      </c>
      <c r="AV30">
        <f>+AV31+AV34</f>
        <v>32</v>
      </c>
      <c r="AW30">
        <f aca="true" t="shared" si="25" ref="AW30:AW39">+AU30-AV30</f>
        <v>557</v>
      </c>
      <c r="AX30">
        <f>+AX31+AX34</f>
        <v>151</v>
      </c>
      <c r="AY30">
        <f>+AY31+AY34</f>
        <v>18</v>
      </c>
      <c r="AZ30">
        <f aca="true" t="shared" si="26" ref="AZ30:AZ39">+AX30-AY30</f>
        <v>133</v>
      </c>
      <c r="BA30">
        <f>+BA31+BA34</f>
        <v>113</v>
      </c>
      <c r="BB30">
        <f>+BB31+BB34</f>
        <v>10</v>
      </c>
      <c r="BC30">
        <f aca="true" t="shared" si="27" ref="BC30:BC39">+BA30-BB30</f>
        <v>103</v>
      </c>
    </row>
    <row r="31" spans="1:55" ht="12.75">
      <c r="A31" t="s">
        <v>25</v>
      </c>
      <c r="B31">
        <f>+B32+B33</f>
        <v>270049</v>
      </c>
      <c r="C31">
        <f>+C32+C33</f>
        <v>206419</v>
      </c>
      <c r="D31">
        <f t="shared" si="15"/>
        <v>63630</v>
      </c>
      <c r="E31">
        <f>+E32+E33</f>
        <v>132360</v>
      </c>
      <c r="F31">
        <f>+F32+F33</f>
        <v>102617</v>
      </c>
      <c r="G31">
        <f t="shared" si="6"/>
        <v>29743</v>
      </c>
      <c r="H31">
        <f>+H32+H33</f>
        <v>77082</v>
      </c>
      <c r="I31">
        <f>+I32+I33</f>
        <v>55687</v>
      </c>
      <c r="J31">
        <f t="shared" si="16"/>
        <v>21395</v>
      </c>
      <c r="K31">
        <f>+K32+K33</f>
        <v>46899</v>
      </c>
      <c r="L31">
        <f>+L32+L33</f>
        <v>31601</v>
      </c>
      <c r="M31">
        <f t="shared" si="17"/>
        <v>15298</v>
      </c>
      <c r="N31">
        <f>+N32+N33</f>
        <v>32540</v>
      </c>
      <c r="O31">
        <f>+O32+O33</f>
        <v>16862</v>
      </c>
      <c r="P31">
        <f t="shared" si="18"/>
        <v>15678</v>
      </c>
      <c r="Q31">
        <f>+Q32+Q33</f>
        <v>13928</v>
      </c>
      <c r="R31">
        <f>+R32+R33</f>
        <v>7913</v>
      </c>
      <c r="S31">
        <f t="shared" si="19"/>
        <v>6015</v>
      </c>
      <c r="T31">
        <f>+T32+T33</f>
        <v>15389</v>
      </c>
      <c r="U31">
        <f>+U32+U33</f>
        <v>7243</v>
      </c>
      <c r="V31">
        <f t="shared" si="20"/>
        <v>8146</v>
      </c>
      <c r="W31">
        <f>+W32+W33</f>
        <v>17650</v>
      </c>
      <c r="X31">
        <f>+X32+X33</f>
        <v>10859</v>
      </c>
      <c r="Y31">
        <f t="shared" si="21"/>
        <v>6791</v>
      </c>
      <c r="Z31">
        <f>+Z32+Z33</f>
        <v>12121</v>
      </c>
      <c r="AA31">
        <f>+AA32+AA33</f>
        <v>6930</v>
      </c>
      <c r="AB31">
        <f t="shared" si="22"/>
        <v>5191</v>
      </c>
      <c r="AC31" s="19">
        <v>5743</v>
      </c>
      <c r="AD31" s="19">
        <v>3331</v>
      </c>
      <c r="AE31" s="19">
        <v>2412</v>
      </c>
      <c r="AF31" s="21">
        <v>9169</v>
      </c>
      <c r="AG31" s="21">
        <v>3779</v>
      </c>
      <c r="AH31" s="21">
        <v>5390</v>
      </c>
      <c r="AI31" s="21">
        <v>7816</v>
      </c>
      <c r="AJ31" s="21">
        <v>1663</v>
      </c>
      <c r="AK31" s="21">
        <v>6153</v>
      </c>
      <c r="AL31" s="21">
        <v>5618</v>
      </c>
      <c r="AM31" s="21">
        <v>824</v>
      </c>
      <c r="AN31" s="21">
        <v>4794</v>
      </c>
      <c r="AO31">
        <f>+AO32+AO33</f>
        <v>5753</v>
      </c>
      <c r="AP31">
        <f>+AP32+AP33</f>
        <v>831</v>
      </c>
      <c r="AQ31">
        <f t="shared" si="23"/>
        <v>4922</v>
      </c>
      <c r="AR31">
        <f>+AR32+AR33</f>
        <v>4611</v>
      </c>
      <c r="AS31">
        <f>+AS32+AS33</f>
        <v>376</v>
      </c>
      <c r="AT31">
        <f t="shared" si="24"/>
        <v>4235</v>
      </c>
      <c r="AU31">
        <f>+AU32+AU33</f>
        <v>589</v>
      </c>
      <c r="AV31">
        <f>+AV32+AV33</f>
        <v>32</v>
      </c>
      <c r="AW31">
        <f t="shared" si="25"/>
        <v>557</v>
      </c>
      <c r="AX31">
        <f>+AX32+AX33</f>
        <v>151</v>
      </c>
      <c r="AY31">
        <f>+AY32+AY33</f>
        <v>18</v>
      </c>
      <c r="AZ31">
        <f t="shared" si="26"/>
        <v>133</v>
      </c>
      <c r="BA31">
        <f>+BA32+BA33</f>
        <v>113</v>
      </c>
      <c r="BB31">
        <f>+BB32+BB33</f>
        <v>10</v>
      </c>
      <c r="BC31">
        <f t="shared" si="27"/>
        <v>103</v>
      </c>
    </row>
    <row r="32" spans="1:55" ht="12.75">
      <c r="A32" t="s">
        <v>26</v>
      </c>
      <c r="B32">
        <v>34361</v>
      </c>
      <c r="C32">
        <v>125</v>
      </c>
      <c r="D32">
        <f t="shared" si="15"/>
        <v>34236</v>
      </c>
      <c r="E32">
        <v>22826</v>
      </c>
      <c r="F32">
        <v>87</v>
      </c>
      <c r="G32">
        <f t="shared" si="6"/>
        <v>22739</v>
      </c>
      <c r="H32">
        <v>8962</v>
      </c>
      <c r="I32">
        <v>61</v>
      </c>
      <c r="J32">
        <f t="shared" si="16"/>
        <v>8901</v>
      </c>
      <c r="K32">
        <v>6052</v>
      </c>
      <c r="L32">
        <v>65</v>
      </c>
      <c r="M32">
        <f t="shared" si="17"/>
        <v>5987</v>
      </c>
      <c r="N32">
        <v>4322</v>
      </c>
      <c r="O32">
        <v>0</v>
      </c>
      <c r="P32">
        <f t="shared" si="18"/>
        <v>4322</v>
      </c>
      <c r="Q32">
        <v>5095</v>
      </c>
      <c r="R32">
        <v>59</v>
      </c>
      <c r="S32">
        <f t="shared" si="19"/>
        <v>5036</v>
      </c>
      <c r="T32">
        <v>6130</v>
      </c>
      <c r="U32">
        <v>5</v>
      </c>
      <c r="V32">
        <f t="shared" si="20"/>
        <v>6125</v>
      </c>
      <c r="W32">
        <v>4031</v>
      </c>
      <c r="X32">
        <v>0</v>
      </c>
      <c r="Y32">
        <f t="shared" si="21"/>
        <v>4031</v>
      </c>
      <c r="Z32">
        <v>2170</v>
      </c>
      <c r="AA32">
        <v>3</v>
      </c>
      <c r="AB32">
        <f t="shared" si="22"/>
        <v>2167</v>
      </c>
      <c r="AC32" s="19">
        <v>2518</v>
      </c>
      <c r="AD32" s="19">
        <v>38</v>
      </c>
      <c r="AE32" s="19">
        <v>2480</v>
      </c>
      <c r="AF32" s="21">
        <v>3596</v>
      </c>
      <c r="AG32" s="21">
        <v>34</v>
      </c>
      <c r="AH32" s="21">
        <v>3562</v>
      </c>
      <c r="AI32" s="21">
        <v>2863</v>
      </c>
      <c r="AJ32" s="21">
        <v>22</v>
      </c>
      <c r="AK32" s="21">
        <v>2841</v>
      </c>
      <c r="AL32" s="21">
        <v>2162</v>
      </c>
      <c r="AM32" s="21">
        <v>29</v>
      </c>
      <c r="AN32" s="21">
        <v>2133</v>
      </c>
      <c r="AO32" s="34">
        <v>1351</v>
      </c>
      <c r="AP32" s="34">
        <v>8</v>
      </c>
      <c r="AQ32">
        <f t="shared" si="23"/>
        <v>1343</v>
      </c>
      <c r="AR32">
        <v>651</v>
      </c>
      <c r="AS32">
        <v>65</v>
      </c>
      <c r="AT32">
        <f t="shared" si="24"/>
        <v>586</v>
      </c>
      <c r="AU32">
        <v>345</v>
      </c>
      <c r="AV32">
        <v>30</v>
      </c>
      <c r="AW32">
        <f t="shared" si="25"/>
        <v>315</v>
      </c>
      <c r="AX32">
        <v>147</v>
      </c>
      <c r="AY32">
        <v>18</v>
      </c>
      <c r="AZ32">
        <f t="shared" si="26"/>
        <v>129</v>
      </c>
      <c r="BA32">
        <v>107</v>
      </c>
      <c r="BB32">
        <v>10</v>
      </c>
      <c r="BC32">
        <f t="shared" si="27"/>
        <v>97</v>
      </c>
    </row>
    <row r="33" spans="1:55" ht="12.75">
      <c r="A33" t="s">
        <v>27</v>
      </c>
      <c r="B33">
        <v>235688</v>
      </c>
      <c r="C33">
        <v>206294</v>
      </c>
      <c r="D33">
        <f t="shared" si="15"/>
        <v>29394</v>
      </c>
      <c r="E33">
        <v>109534</v>
      </c>
      <c r="F33">
        <v>102530</v>
      </c>
      <c r="G33">
        <f t="shared" si="6"/>
        <v>7004</v>
      </c>
      <c r="H33">
        <v>68120</v>
      </c>
      <c r="I33">
        <v>55626</v>
      </c>
      <c r="J33">
        <f t="shared" si="16"/>
        <v>12494</v>
      </c>
      <c r="K33">
        <v>40847</v>
      </c>
      <c r="L33">
        <v>31536</v>
      </c>
      <c r="M33">
        <f t="shared" si="17"/>
        <v>9311</v>
      </c>
      <c r="N33">
        <v>28218</v>
      </c>
      <c r="O33">
        <v>16862</v>
      </c>
      <c r="P33">
        <f t="shared" si="18"/>
        <v>11356</v>
      </c>
      <c r="Q33">
        <v>8833</v>
      </c>
      <c r="R33">
        <v>7854</v>
      </c>
      <c r="S33">
        <f t="shared" si="19"/>
        <v>979</v>
      </c>
      <c r="T33">
        <v>9259</v>
      </c>
      <c r="U33">
        <v>7238</v>
      </c>
      <c r="V33">
        <f t="shared" si="20"/>
        <v>2021</v>
      </c>
      <c r="W33">
        <v>13619</v>
      </c>
      <c r="X33">
        <v>10859</v>
      </c>
      <c r="Y33">
        <f t="shared" si="21"/>
        <v>2760</v>
      </c>
      <c r="Z33">
        <v>9951</v>
      </c>
      <c r="AA33">
        <v>6927</v>
      </c>
      <c r="AB33">
        <f t="shared" si="22"/>
        <v>3024</v>
      </c>
      <c r="AC33" s="19">
        <v>3225</v>
      </c>
      <c r="AD33" s="19">
        <v>3293</v>
      </c>
      <c r="AE33" s="19">
        <v>-68</v>
      </c>
      <c r="AF33" s="21">
        <v>5573</v>
      </c>
      <c r="AG33" s="21">
        <v>3745</v>
      </c>
      <c r="AH33" s="21">
        <v>1828</v>
      </c>
      <c r="AI33" s="21">
        <v>4953</v>
      </c>
      <c r="AJ33" s="21">
        <v>1641</v>
      </c>
      <c r="AK33" s="21">
        <v>3312</v>
      </c>
      <c r="AL33" s="21">
        <v>3456</v>
      </c>
      <c r="AM33" s="21">
        <v>795</v>
      </c>
      <c r="AN33" s="21">
        <v>2661</v>
      </c>
      <c r="AO33" s="34">
        <v>4402</v>
      </c>
      <c r="AP33" s="34">
        <v>823</v>
      </c>
      <c r="AQ33">
        <f t="shared" si="23"/>
        <v>3579</v>
      </c>
      <c r="AR33">
        <v>3960</v>
      </c>
      <c r="AS33">
        <v>311</v>
      </c>
      <c r="AT33">
        <f t="shared" si="24"/>
        <v>3649</v>
      </c>
      <c r="AU33">
        <v>244</v>
      </c>
      <c r="AV33">
        <v>2</v>
      </c>
      <c r="AW33">
        <f t="shared" si="25"/>
        <v>242</v>
      </c>
      <c r="AX33">
        <v>4</v>
      </c>
      <c r="AY33">
        <v>0</v>
      </c>
      <c r="AZ33">
        <f t="shared" si="26"/>
        <v>4</v>
      </c>
      <c r="BA33">
        <v>6</v>
      </c>
      <c r="BB33">
        <v>0</v>
      </c>
      <c r="BC33">
        <f t="shared" si="27"/>
        <v>6</v>
      </c>
    </row>
    <row r="34" spans="1:55" ht="12.75">
      <c r="A34" t="s">
        <v>28</v>
      </c>
      <c r="B34">
        <v>2713</v>
      </c>
      <c r="C34">
        <v>21386</v>
      </c>
      <c r="D34">
        <f t="shared" si="15"/>
        <v>-18673</v>
      </c>
      <c r="E34">
        <v>850</v>
      </c>
      <c r="F34">
        <v>15840</v>
      </c>
      <c r="G34">
        <f t="shared" si="6"/>
        <v>-14990</v>
      </c>
      <c r="H34">
        <v>216</v>
      </c>
      <c r="I34">
        <v>6083</v>
      </c>
      <c r="J34">
        <f t="shared" si="16"/>
        <v>-5867</v>
      </c>
      <c r="K34">
        <v>35</v>
      </c>
      <c r="L34">
        <v>2333</v>
      </c>
      <c r="M34">
        <f t="shared" si="17"/>
        <v>-2298</v>
      </c>
      <c r="N34">
        <v>142</v>
      </c>
      <c r="O34">
        <v>2076</v>
      </c>
      <c r="P34">
        <f t="shared" si="18"/>
        <v>-1934</v>
      </c>
      <c r="Q34">
        <v>73</v>
      </c>
      <c r="R34">
        <v>1927</v>
      </c>
      <c r="S34">
        <f t="shared" si="19"/>
        <v>-1854</v>
      </c>
      <c r="T34">
        <v>99</v>
      </c>
      <c r="U34">
        <v>1559</v>
      </c>
      <c r="V34">
        <f t="shared" si="20"/>
        <v>-1460</v>
      </c>
      <c r="W34">
        <v>70</v>
      </c>
      <c r="X34">
        <v>999</v>
      </c>
      <c r="Y34">
        <f t="shared" si="21"/>
        <v>-929</v>
      </c>
      <c r="Z34">
        <v>119</v>
      </c>
      <c r="AA34">
        <v>193</v>
      </c>
      <c r="AB34">
        <f t="shared" si="22"/>
        <v>-74</v>
      </c>
      <c r="AC34" s="19">
        <v>149</v>
      </c>
      <c r="AD34" s="19">
        <v>249</v>
      </c>
      <c r="AE34" s="19">
        <v>-100</v>
      </c>
      <c r="AF34" s="21">
        <v>97</v>
      </c>
      <c r="AG34" s="21">
        <v>134</v>
      </c>
      <c r="AH34" s="21">
        <v>-37</v>
      </c>
      <c r="AI34" s="21">
        <v>8</v>
      </c>
      <c r="AJ34" s="21">
        <v>198</v>
      </c>
      <c r="AK34" s="21">
        <v>-190</v>
      </c>
      <c r="AL34" s="21">
        <v>14</v>
      </c>
      <c r="AM34" s="21">
        <v>204</v>
      </c>
      <c r="AN34" s="21">
        <v>-190</v>
      </c>
      <c r="AO34" s="34">
        <v>10</v>
      </c>
      <c r="AP34" s="34">
        <v>125</v>
      </c>
      <c r="AQ34">
        <f t="shared" si="23"/>
        <v>-115</v>
      </c>
      <c r="AR34">
        <v>0</v>
      </c>
      <c r="AS34">
        <v>0</v>
      </c>
      <c r="AT34">
        <f t="shared" si="24"/>
        <v>0</v>
      </c>
      <c r="AU34">
        <v>0</v>
      </c>
      <c r="AV34">
        <v>0</v>
      </c>
      <c r="AW34">
        <f t="shared" si="25"/>
        <v>0</v>
      </c>
      <c r="AX34">
        <v>0</v>
      </c>
      <c r="AY34">
        <v>0</v>
      </c>
      <c r="AZ34">
        <f t="shared" si="26"/>
        <v>0</v>
      </c>
      <c r="BA34">
        <v>0</v>
      </c>
      <c r="BB34">
        <v>0</v>
      </c>
      <c r="BC34">
        <f t="shared" si="27"/>
        <v>0</v>
      </c>
    </row>
    <row r="35" spans="1:55" ht="12.75">
      <c r="A35" t="s">
        <v>29</v>
      </c>
      <c r="B35">
        <f>+B36+B39+B43</f>
        <v>83528</v>
      </c>
      <c r="C35">
        <f>+C36+C39+C43</f>
        <v>41598</v>
      </c>
      <c r="D35">
        <f t="shared" si="15"/>
        <v>41930</v>
      </c>
      <c r="E35">
        <f>+E36+E39+E43</f>
        <v>54642</v>
      </c>
      <c r="F35">
        <f>+F36+F39+F43</f>
        <v>30152</v>
      </c>
      <c r="G35">
        <f t="shared" si="6"/>
        <v>24490</v>
      </c>
      <c r="H35">
        <f>+H36+H39+H43</f>
        <v>39479</v>
      </c>
      <c r="I35">
        <f>+I36+I39+I43</f>
        <v>31570</v>
      </c>
      <c r="J35">
        <f t="shared" si="16"/>
        <v>7909</v>
      </c>
      <c r="K35">
        <f>+K36+K39+K43</f>
        <v>30287</v>
      </c>
      <c r="L35">
        <f>+L36+L39+L43</f>
        <v>19378</v>
      </c>
      <c r="M35">
        <f t="shared" si="17"/>
        <v>10909</v>
      </c>
      <c r="N35">
        <f>+N36+N39+N43</f>
        <v>19667</v>
      </c>
      <c r="O35">
        <f>+O36+O39+O43</f>
        <v>24031</v>
      </c>
      <c r="P35">
        <f t="shared" si="18"/>
        <v>-4364</v>
      </c>
      <c r="Q35">
        <f>+Q36+Q39+Q43</f>
        <v>11568</v>
      </c>
      <c r="R35">
        <f>+R36+R39+R43</f>
        <v>15418</v>
      </c>
      <c r="S35">
        <f t="shared" si="19"/>
        <v>-3850</v>
      </c>
      <c r="T35">
        <f>+T36+T39+T43</f>
        <v>11601</v>
      </c>
      <c r="U35">
        <f>+U36+U39+U43</f>
        <v>12862</v>
      </c>
      <c r="V35">
        <f t="shared" si="20"/>
        <v>-1261</v>
      </c>
      <c r="W35">
        <f>+W36+W39+W43</f>
        <v>23806</v>
      </c>
      <c r="X35">
        <f>+X36+X39+X43</f>
        <v>18542</v>
      </c>
      <c r="Y35">
        <f t="shared" si="21"/>
        <v>5264</v>
      </c>
      <c r="Z35">
        <f>+Z36+Z39+Z43</f>
        <v>13060</v>
      </c>
      <c r="AA35">
        <f>+AA36+AA39+AA43</f>
        <v>11459</v>
      </c>
      <c r="AB35">
        <f t="shared" si="22"/>
        <v>1601</v>
      </c>
      <c r="AC35" s="19">
        <v>14771</v>
      </c>
      <c r="AD35" s="19">
        <v>10353</v>
      </c>
      <c r="AE35" s="19">
        <v>4418</v>
      </c>
      <c r="AF35" s="21">
        <v>17301</v>
      </c>
      <c r="AG35" s="21">
        <v>12502</v>
      </c>
      <c r="AH35" s="21">
        <v>4799</v>
      </c>
      <c r="AI35" s="21">
        <v>17720</v>
      </c>
      <c r="AJ35" s="21">
        <v>12925</v>
      </c>
      <c r="AK35" s="21">
        <v>4795</v>
      </c>
      <c r="AL35" s="21">
        <v>11332</v>
      </c>
      <c r="AM35" s="21">
        <v>9131</v>
      </c>
      <c r="AN35" s="21">
        <v>2201</v>
      </c>
      <c r="AO35">
        <f>+AO36+AO39+AO43</f>
        <v>10930</v>
      </c>
      <c r="AP35">
        <f>+AP36+AP39+AP43</f>
        <v>7895</v>
      </c>
      <c r="AQ35">
        <f t="shared" si="23"/>
        <v>3035</v>
      </c>
      <c r="AR35">
        <f>+AR36+AR39+AR43</f>
        <v>9971</v>
      </c>
      <c r="AS35">
        <f>+AS36+AS39+AS43</f>
        <v>8159</v>
      </c>
      <c r="AT35">
        <f t="shared" si="24"/>
        <v>1812</v>
      </c>
      <c r="AU35">
        <f>+AU36+AU39+AU43</f>
        <v>8671</v>
      </c>
      <c r="AV35">
        <f>+AV36+AV39+AV43</f>
        <v>8260</v>
      </c>
      <c r="AW35">
        <f t="shared" si="25"/>
        <v>411</v>
      </c>
      <c r="AX35">
        <f>+AX36+AX39+AX43</f>
        <v>9416</v>
      </c>
      <c r="AY35">
        <f>+AY36+AY39+AY43</f>
        <v>5437</v>
      </c>
      <c r="AZ35">
        <f t="shared" si="26"/>
        <v>3979</v>
      </c>
      <c r="BA35">
        <f>+BA36+BA39+BA43</f>
        <v>9431</v>
      </c>
      <c r="BB35">
        <f>+BB36+BB39+BB43</f>
        <v>3898</v>
      </c>
      <c r="BC35">
        <f t="shared" si="27"/>
        <v>5533</v>
      </c>
    </row>
    <row r="36" spans="1:55" ht="12.75">
      <c r="A36" t="s">
        <v>30</v>
      </c>
      <c r="B36">
        <f>+B37+B38</f>
        <v>4241</v>
      </c>
      <c r="C36">
        <f>+C37+C38</f>
        <v>2127</v>
      </c>
      <c r="D36">
        <f t="shared" si="15"/>
        <v>2114</v>
      </c>
      <c r="E36">
        <f>+E37+E38</f>
        <v>3767</v>
      </c>
      <c r="F36">
        <f>+F37+F38</f>
        <v>1992</v>
      </c>
      <c r="G36">
        <f t="shared" si="6"/>
        <v>1775</v>
      </c>
      <c r="H36">
        <f>+H37+H38</f>
        <v>3631</v>
      </c>
      <c r="I36">
        <f>+I37+I38</f>
        <v>1929</v>
      </c>
      <c r="J36">
        <f t="shared" si="16"/>
        <v>1702</v>
      </c>
      <c r="K36">
        <f>+K37+K38</f>
        <v>3809</v>
      </c>
      <c r="L36">
        <f>+L37+L38</f>
        <v>1886</v>
      </c>
      <c r="M36">
        <f t="shared" si="17"/>
        <v>1923</v>
      </c>
      <c r="N36">
        <f>+N37+N38</f>
        <v>3350</v>
      </c>
      <c r="O36">
        <f>+O37+O38</f>
        <v>6208</v>
      </c>
      <c r="P36">
        <f t="shared" si="18"/>
        <v>-2858</v>
      </c>
      <c r="Q36">
        <f>+Q37+Q38</f>
        <v>2878</v>
      </c>
      <c r="R36">
        <f>+R37+R38</f>
        <v>6006</v>
      </c>
      <c r="S36">
        <f t="shared" si="19"/>
        <v>-3128</v>
      </c>
      <c r="T36">
        <f>+T37+T38</f>
        <v>3352</v>
      </c>
      <c r="U36">
        <f>+U37+U38</f>
        <v>2235</v>
      </c>
      <c r="V36">
        <f t="shared" si="20"/>
        <v>1117</v>
      </c>
      <c r="W36">
        <f>+W37+W38</f>
        <v>2941</v>
      </c>
      <c r="X36">
        <f>+X37+X38</f>
        <v>2531</v>
      </c>
      <c r="Y36">
        <f t="shared" si="21"/>
        <v>410</v>
      </c>
      <c r="Z36">
        <f>+Z37+Z38</f>
        <v>3074</v>
      </c>
      <c r="AA36">
        <f>+AA37+AA38</f>
        <v>2183</v>
      </c>
      <c r="AB36">
        <f t="shared" si="22"/>
        <v>891</v>
      </c>
      <c r="AC36" s="19">
        <v>2726</v>
      </c>
      <c r="AD36" s="19">
        <v>1927</v>
      </c>
      <c r="AE36" s="19">
        <v>799</v>
      </c>
      <c r="AF36" s="21">
        <v>2885</v>
      </c>
      <c r="AG36" s="21">
        <v>2000</v>
      </c>
      <c r="AH36" s="21">
        <v>885</v>
      </c>
      <c r="AI36" s="21">
        <v>3056</v>
      </c>
      <c r="AJ36" s="21">
        <v>1955</v>
      </c>
      <c r="AK36" s="21">
        <v>1101</v>
      </c>
      <c r="AL36" s="21">
        <v>2933</v>
      </c>
      <c r="AM36" s="21">
        <v>2066</v>
      </c>
      <c r="AN36" s="21">
        <v>867</v>
      </c>
      <c r="AO36">
        <f>+AO37+AO38</f>
        <v>3193</v>
      </c>
      <c r="AP36">
        <f>+AP37+AP38</f>
        <v>1675</v>
      </c>
      <c r="AQ36">
        <f t="shared" si="23"/>
        <v>1518</v>
      </c>
      <c r="AR36">
        <f>+AR37+AR38</f>
        <v>3476</v>
      </c>
      <c r="AS36">
        <f>+AS37+AS38</f>
        <v>1580</v>
      </c>
      <c r="AT36">
        <f t="shared" si="24"/>
        <v>1896</v>
      </c>
      <c r="AU36">
        <f>+AU37+AU38</f>
        <v>3302</v>
      </c>
      <c r="AV36">
        <f>+AV37+AV38</f>
        <v>1446</v>
      </c>
      <c r="AW36">
        <f t="shared" si="25"/>
        <v>1856</v>
      </c>
      <c r="AX36">
        <f>+AX37+AX38</f>
        <v>4366</v>
      </c>
      <c r="AY36">
        <f>+AY37+AY38</f>
        <v>1335</v>
      </c>
      <c r="AZ36">
        <f t="shared" si="26"/>
        <v>3031</v>
      </c>
      <c r="BA36">
        <f>+BA37+BA38</f>
        <v>3397</v>
      </c>
      <c r="BB36">
        <f>+BB37+BB38</f>
        <v>1193</v>
      </c>
      <c r="BC36">
        <f t="shared" si="27"/>
        <v>2204</v>
      </c>
    </row>
    <row r="37" spans="1:55" ht="12.75">
      <c r="A37" t="s">
        <v>31</v>
      </c>
      <c r="B37">
        <v>24</v>
      </c>
      <c r="C37">
        <v>28</v>
      </c>
      <c r="D37">
        <f t="shared" si="15"/>
        <v>-4</v>
      </c>
      <c r="E37">
        <v>20</v>
      </c>
      <c r="F37">
        <v>32</v>
      </c>
      <c r="G37">
        <f t="shared" si="6"/>
        <v>-12</v>
      </c>
      <c r="H37">
        <v>24</v>
      </c>
      <c r="I37">
        <v>88</v>
      </c>
      <c r="J37">
        <f t="shared" si="16"/>
        <v>-64</v>
      </c>
      <c r="K37">
        <v>24</v>
      </c>
      <c r="L37">
        <v>128</v>
      </c>
      <c r="M37">
        <f t="shared" si="17"/>
        <v>-104</v>
      </c>
      <c r="N37">
        <v>24</v>
      </c>
      <c r="O37">
        <v>128</v>
      </c>
      <c r="P37">
        <f t="shared" si="18"/>
        <v>-104</v>
      </c>
      <c r="Q37">
        <v>0</v>
      </c>
      <c r="R37">
        <v>32</v>
      </c>
      <c r="S37">
        <f t="shared" si="19"/>
        <v>-32</v>
      </c>
      <c r="T37">
        <v>0</v>
      </c>
      <c r="U37">
        <v>87</v>
      </c>
      <c r="V37">
        <f t="shared" si="20"/>
        <v>-87</v>
      </c>
      <c r="W37">
        <v>0</v>
      </c>
      <c r="X37">
        <v>17</v>
      </c>
      <c r="Y37">
        <f t="shared" si="21"/>
        <v>-17</v>
      </c>
      <c r="Z37">
        <v>0</v>
      </c>
      <c r="AA37">
        <v>10</v>
      </c>
      <c r="AB37">
        <f t="shared" si="22"/>
        <v>-10</v>
      </c>
      <c r="AC37" s="20">
        <v>0</v>
      </c>
      <c r="AD37" s="19">
        <v>21</v>
      </c>
      <c r="AE37" s="19">
        <v>-21</v>
      </c>
      <c r="AF37" s="21">
        <v>0</v>
      </c>
      <c r="AG37" s="21">
        <v>22</v>
      </c>
      <c r="AH37" s="21">
        <v>-22</v>
      </c>
      <c r="AI37" s="21">
        <v>0</v>
      </c>
      <c r="AJ37" s="21">
        <v>8</v>
      </c>
      <c r="AK37" s="21">
        <v>-8</v>
      </c>
      <c r="AL37" s="21">
        <v>0</v>
      </c>
      <c r="AM37" s="21">
        <v>16</v>
      </c>
      <c r="AN37" s="21">
        <v>-16</v>
      </c>
      <c r="AO37" s="34">
        <v>2</v>
      </c>
      <c r="AP37" s="34">
        <v>10</v>
      </c>
      <c r="AQ37">
        <f t="shared" si="23"/>
        <v>-8</v>
      </c>
      <c r="AR37">
        <v>0</v>
      </c>
      <c r="AS37">
        <v>5</v>
      </c>
      <c r="AT37">
        <f t="shared" si="24"/>
        <v>-5</v>
      </c>
      <c r="AU37">
        <v>0</v>
      </c>
      <c r="AV37">
        <v>3</v>
      </c>
      <c r="AW37">
        <f t="shared" si="25"/>
        <v>-3</v>
      </c>
      <c r="AX37">
        <v>0</v>
      </c>
      <c r="AY37">
        <v>6</v>
      </c>
      <c r="AZ37">
        <f t="shared" si="26"/>
        <v>-6</v>
      </c>
      <c r="BA37">
        <v>0</v>
      </c>
      <c r="BB37">
        <v>6</v>
      </c>
      <c r="BC37">
        <f t="shared" si="27"/>
        <v>-6</v>
      </c>
    </row>
    <row r="38" spans="1:55" ht="12.75">
      <c r="A38" t="s">
        <v>32</v>
      </c>
      <c r="B38">
        <v>4217</v>
      </c>
      <c r="C38">
        <v>2099</v>
      </c>
      <c r="D38">
        <f t="shared" si="15"/>
        <v>2118</v>
      </c>
      <c r="E38">
        <v>3747</v>
      </c>
      <c r="F38">
        <v>1960</v>
      </c>
      <c r="G38">
        <f t="shared" si="6"/>
        <v>1787</v>
      </c>
      <c r="H38">
        <v>3607</v>
      </c>
      <c r="I38">
        <v>1841</v>
      </c>
      <c r="J38">
        <f t="shared" si="16"/>
        <v>1766</v>
      </c>
      <c r="K38">
        <v>3785</v>
      </c>
      <c r="L38">
        <v>1758</v>
      </c>
      <c r="M38">
        <f t="shared" si="17"/>
        <v>2027</v>
      </c>
      <c r="N38">
        <v>3326</v>
      </c>
      <c r="O38">
        <v>6080</v>
      </c>
      <c r="P38">
        <f t="shared" si="18"/>
        <v>-2754</v>
      </c>
      <c r="Q38">
        <v>2878</v>
      </c>
      <c r="R38">
        <v>5974</v>
      </c>
      <c r="S38">
        <f t="shared" si="19"/>
        <v>-3096</v>
      </c>
      <c r="T38">
        <v>3352</v>
      </c>
      <c r="U38">
        <v>2148</v>
      </c>
      <c r="V38">
        <f t="shared" si="20"/>
        <v>1204</v>
      </c>
      <c r="W38">
        <v>2941</v>
      </c>
      <c r="X38">
        <v>2514</v>
      </c>
      <c r="Y38">
        <f t="shared" si="21"/>
        <v>427</v>
      </c>
      <c r="Z38">
        <v>3074</v>
      </c>
      <c r="AA38">
        <v>2173</v>
      </c>
      <c r="AB38">
        <f t="shared" si="22"/>
        <v>901</v>
      </c>
      <c r="AC38" s="19">
        <v>2726</v>
      </c>
      <c r="AD38" s="19">
        <v>1906</v>
      </c>
      <c r="AE38" s="19">
        <v>820</v>
      </c>
      <c r="AF38" s="21">
        <v>2885</v>
      </c>
      <c r="AG38" s="21">
        <v>1978</v>
      </c>
      <c r="AH38" s="21">
        <v>907</v>
      </c>
      <c r="AI38" s="21">
        <v>3056</v>
      </c>
      <c r="AJ38" s="21">
        <v>1947</v>
      </c>
      <c r="AK38" s="21">
        <v>1109</v>
      </c>
      <c r="AL38" s="21">
        <v>2933</v>
      </c>
      <c r="AM38" s="21">
        <v>2050</v>
      </c>
      <c r="AN38" s="21">
        <v>883</v>
      </c>
      <c r="AO38" s="34">
        <v>3191</v>
      </c>
      <c r="AP38" s="34">
        <v>1665</v>
      </c>
      <c r="AQ38">
        <f t="shared" si="23"/>
        <v>1526</v>
      </c>
      <c r="AR38">
        <v>3476</v>
      </c>
      <c r="AS38">
        <v>1575</v>
      </c>
      <c r="AT38">
        <f t="shared" si="24"/>
        <v>1901</v>
      </c>
      <c r="AU38">
        <v>3302</v>
      </c>
      <c r="AV38">
        <v>1443</v>
      </c>
      <c r="AW38">
        <f t="shared" si="25"/>
        <v>1859</v>
      </c>
      <c r="AX38">
        <v>4366</v>
      </c>
      <c r="AY38">
        <v>1329</v>
      </c>
      <c r="AZ38">
        <f t="shared" si="26"/>
        <v>3037</v>
      </c>
      <c r="BA38">
        <v>3397</v>
      </c>
      <c r="BB38">
        <v>1187</v>
      </c>
      <c r="BC38">
        <f t="shared" si="27"/>
        <v>2210</v>
      </c>
    </row>
    <row r="39" spans="1:55" ht="12.75">
      <c r="A39" t="s">
        <v>74</v>
      </c>
      <c r="B39">
        <f>+B41+B42</f>
        <v>30376</v>
      </c>
      <c r="C39">
        <f>+C41+C42</f>
        <v>7743</v>
      </c>
      <c r="D39">
        <f t="shared" si="15"/>
        <v>22633</v>
      </c>
      <c r="E39">
        <f>+E41+E42</f>
        <v>20883</v>
      </c>
      <c r="F39">
        <f>+F41+F42</f>
        <v>4780</v>
      </c>
      <c r="G39">
        <f t="shared" si="6"/>
        <v>16103</v>
      </c>
      <c r="H39">
        <f>+H41+H42</f>
        <v>14343</v>
      </c>
      <c r="I39">
        <f>+I41+I42</f>
        <v>11835</v>
      </c>
      <c r="J39">
        <f t="shared" si="16"/>
        <v>2508</v>
      </c>
      <c r="K39">
        <f>+K41+K42</f>
        <v>9084</v>
      </c>
      <c r="L39">
        <f>+L41+L42</f>
        <v>3890</v>
      </c>
      <c r="M39">
        <f t="shared" si="17"/>
        <v>5194</v>
      </c>
      <c r="N39">
        <f>+N41+N42</f>
        <v>5228</v>
      </c>
      <c r="O39">
        <f>+O41+O42</f>
        <v>8153</v>
      </c>
      <c r="P39">
        <f t="shared" si="18"/>
        <v>-2925</v>
      </c>
      <c r="Q39">
        <f>+Q41+Q42</f>
        <v>3514</v>
      </c>
      <c r="R39">
        <f>+R41+R42</f>
        <v>5206</v>
      </c>
      <c r="S39">
        <f t="shared" si="19"/>
        <v>-1692</v>
      </c>
      <c r="T39">
        <f>+T41+T42</f>
        <v>2687</v>
      </c>
      <c r="U39">
        <f>+U41+U42</f>
        <v>4272</v>
      </c>
      <c r="V39">
        <f t="shared" si="20"/>
        <v>-1585</v>
      </c>
      <c r="W39">
        <f>+W41+W42</f>
        <v>9621</v>
      </c>
      <c r="X39">
        <f>+X41+X42</f>
        <v>5318</v>
      </c>
      <c r="Y39">
        <f t="shared" si="21"/>
        <v>4303</v>
      </c>
      <c r="Z39">
        <f>+Z41+Z42</f>
        <v>3207</v>
      </c>
      <c r="AA39">
        <f>+AA41+AA42</f>
        <v>2874</v>
      </c>
      <c r="AB39">
        <f t="shared" si="22"/>
        <v>333</v>
      </c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>
        <f>+AO41+AO42</f>
        <v>4249</v>
      </c>
      <c r="AP39">
        <f>+AP41+AP42</f>
        <v>3125</v>
      </c>
      <c r="AQ39">
        <f t="shared" si="23"/>
        <v>1124</v>
      </c>
      <c r="AR39">
        <f>+AR41+AR42</f>
        <v>3015</v>
      </c>
      <c r="AS39">
        <f>+AS41+AS42</f>
        <v>2330</v>
      </c>
      <c r="AT39">
        <f t="shared" si="24"/>
        <v>685</v>
      </c>
      <c r="AU39">
        <f>+AU41+AU42</f>
        <v>1179</v>
      </c>
      <c r="AV39">
        <f>+AV41+AV42</f>
        <v>1545</v>
      </c>
      <c r="AW39">
        <f t="shared" si="25"/>
        <v>-366</v>
      </c>
      <c r="AX39">
        <f>+AX41+AX42</f>
        <v>3152</v>
      </c>
      <c r="AY39">
        <f>+AY41+AY42</f>
        <v>1689</v>
      </c>
      <c r="AZ39">
        <f t="shared" si="26"/>
        <v>1463</v>
      </c>
      <c r="BA39">
        <f>+BA41+BA42</f>
        <v>4282</v>
      </c>
      <c r="BB39">
        <f>+BB41+BB42</f>
        <v>2028</v>
      </c>
      <c r="BC39">
        <f t="shared" si="27"/>
        <v>2254</v>
      </c>
    </row>
    <row r="40" spans="1:40" ht="12.75">
      <c r="A40" t="s">
        <v>75</v>
      </c>
      <c r="V40">
        <f t="shared" si="20"/>
        <v>0</v>
      </c>
      <c r="AC40" s="19">
        <v>7231</v>
      </c>
      <c r="AD40" s="19">
        <v>2864</v>
      </c>
      <c r="AE40" s="19">
        <v>4367</v>
      </c>
      <c r="AF40" s="21">
        <v>7382</v>
      </c>
      <c r="AG40" s="21">
        <v>3372</v>
      </c>
      <c r="AH40" s="21">
        <v>4010</v>
      </c>
      <c r="AI40" s="21">
        <v>7579</v>
      </c>
      <c r="AJ40" s="21">
        <v>4723</v>
      </c>
      <c r="AK40" s="21">
        <v>2856</v>
      </c>
      <c r="AL40" s="21">
        <v>4262</v>
      </c>
      <c r="AM40" s="21">
        <v>2977</v>
      </c>
      <c r="AN40" s="21">
        <v>1285</v>
      </c>
    </row>
    <row r="41" spans="1:55" ht="12.75">
      <c r="A41" t="s">
        <v>33</v>
      </c>
      <c r="B41">
        <v>1592</v>
      </c>
      <c r="C41">
        <v>1624</v>
      </c>
      <c r="D41">
        <f>+B41-C41</f>
        <v>-32</v>
      </c>
      <c r="E41">
        <v>626</v>
      </c>
      <c r="F41">
        <v>966</v>
      </c>
      <c r="G41">
        <f t="shared" si="6"/>
        <v>-340</v>
      </c>
      <c r="H41">
        <v>0</v>
      </c>
      <c r="I41">
        <v>251</v>
      </c>
      <c r="J41">
        <f>+H41-I41</f>
        <v>-251</v>
      </c>
      <c r="K41">
        <v>0</v>
      </c>
      <c r="L41">
        <v>232</v>
      </c>
      <c r="M41">
        <f>+K41-L41</f>
        <v>-232</v>
      </c>
      <c r="N41">
        <v>3</v>
      </c>
      <c r="O41">
        <v>0</v>
      </c>
      <c r="P41">
        <f>+N41-O41</f>
        <v>3</v>
      </c>
      <c r="Q41">
        <v>9</v>
      </c>
      <c r="R41">
        <v>0</v>
      </c>
      <c r="S41">
        <f>+Q41-R41</f>
        <v>9</v>
      </c>
      <c r="T41">
        <v>3</v>
      </c>
      <c r="U41">
        <v>0</v>
      </c>
      <c r="V41">
        <f t="shared" si="20"/>
        <v>3</v>
      </c>
      <c r="W41">
        <v>0</v>
      </c>
      <c r="X41">
        <v>5</v>
      </c>
      <c r="Y41">
        <f>+W41-X41</f>
        <v>-5</v>
      </c>
      <c r="Z41">
        <v>20</v>
      </c>
      <c r="AA41">
        <v>0</v>
      </c>
      <c r="AB41">
        <f>+Z41-AA41</f>
        <v>20</v>
      </c>
      <c r="AC41" s="19">
        <v>5</v>
      </c>
      <c r="AD41" s="20" t="s">
        <v>73</v>
      </c>
      <c r="AE41" s="19">
        <v>5</v>
      </c>
      <c r="AF41" s="21">
        <v>11</v>
      </c>
      <c r="AG41" s="21">
        <v>0</v>
      </c>
      <c r="AH41" s="21">
        <v>11</v>
      </c>
      <c r="AI41" s="21">
        <v>8</v>
      </c>
      <c r="AJ41" s="21">
        <v>0</v>
      </c>
      <c r="AK41" s="21">
        <v>8</v>
      </c>
      <c r="AL41" s="21">
        <v>10</v>
      </c>
      <c r="AM41" s="21">
        <v>0</v>
      </c>
      <c r="AN41" s="21">
        <v>10</v>
      </c>
      <c r="AO41" s="34">
        <v>97</v>
      </c>
      <c r="AP41" s="34">
        <v>3</v>
      </c>
      <c r="AQ41">
        <f>+AO41-AP41</f>
        <v>94</v>
      </c>
      <c r="AR41">
        <v>102</v>
      </c>
      <c r="AS41">
        <v>24</v>
      </c>
      <c r="AT41">
        <f>+AR41-AS41</f>
        <v>78</v>
      </c>
      <c r="AU41">
        <v>12</v>
      </c>
      <c r="AV41">
        <v>20</v>
      </c>
      <c r="AW41">
        <f>+AU41-AV41</f>
        <v>-8</v>
      </c>
      <c r="AX41">
        <v>19</v>
      </c>
      <c r="AY41">
        <v>12</v>
      </c>
      <c r="AZ41">
        <f>+AX41-AY41</f>
        <v>7</v>
      </c>
      <c r="BA41">
        <v>30</v>
      </c>
      <c r="BB41">
        <v>24</v>
      </c>
      <c r="BC41">
        <f>+BA41-BB41</f>
        <v>6</v>
      </c>
    </row>
    <row r="42" spans="1:55" ht="12.75">
      <c r="A42" t="s">
        <v>34</v>
      </c>
      <c r="B42">
        <v>28784</v>
      </c>
      <c r="C42">
        <v>6119</v>
      </c>
      <c r="D42">
        <f>+B42-C42</f>
        <v>22665</v>
      </c>
      <c r="E42">
        <v>20257</v>
      </c>
      <c r="F42">
        <v>3814</v>
      </c>
      <c r="G42">
        <f t="shared" si="6"/>
        <v>16443</v>
      </c>
      <c r="H42">
        <v>14343</v>
      </c>
      <c r="I42">
        <v>11584</v>
      </c>
      <c r="J42">
        <f>+H42-I42</f>
        <v>2759</v>
      </c>
      <c r="K42">
        <v>9084</v>
      </c>
      <c r="L42">
        <v>3658</v>
      </c>
      <c r="M42">
        <f>+K42-L42</f>
        <v>5426</v>
      </c>
      <c r="N42">
        <v>5225</v>
      </c>
      <c r="O42">
        <v>8153</v>
      </c>
      <c r="P42">
        <f>+N42-O42</f>
        <v>-2928</v>
      </c>
      <c r="Q42">
        <v>3505</v>
      </c>
      <c r="R42">
        <v>5206</v>
      </c>
      <c r="S42">
        <f>+Q42-R42</f>
        <v>-1701</v>
      </c>
      <c r="T42">
        <v>2684</v>
      </c>
      <c r="U42">
        <v>4272</v>
      </c>
      <c r="V42">
        <f t="shared" si="20"/>
        <v>-1588</v>
      </c>
      <c r="W42">
        <v>9621</v>
      </c>
      <c r="X42">
        <v>5313</v>
      </c>
      <c r="Y42">
        <f>+W42-X42</f>
        <v>4308</v>
      </c>
      <c r="Z42">
        <v>3187</v>
      </c>
      <c r="AA42">
        <v>2874</v>
      </c>
      <c r="AB42">
        <f>+Z42-AA42</f>
        <v>313</v>
      </c>
      <c r="AC42" s="19">
        <v>7226</v>
      </c>
      <c r="AD42" s="19">
        <v>2864</v>
      </c>
      <c r="AE42" s="19">
        <v>4362</v>
      </c>
      <c r="AF42" s="21">
        <v>7371</v>
      </c>
      <c r="AG42" s="21">
        <v>3372</v>
      </c>
      <c r="AH42" s="21">
        <v>3999</v>
      </c>
      <c r="AI42" s="21">
        <v>7571</v>
      </c>
      <c r="AJ42" s="21">
        <v>4723</v>
      </c>
      <c r="AK42" s="21">
        <v>2848</v>
      </c>
      <c r="AL42" s="21">
        <v>4252</v>
      </c>
      <c r="AM42" s="21">
        <v>2977</v>
      </c>
      <c r="AN42" s="21">
        <v>1275</v>
      </c>
      <c r="AO42" s="34">
        <v>4152</v>
      </c>
      <c r="AP42" s="34">
        <v>3122</v>
      </c>
      <c r="AQ42">
        <f>+AO42-AP42</f>
        <v>1030</v>
      </c>
      <c r="AR42">
        <v>2913</v>
      </c>
      <c r="AS42">
        <v>2306</v>
      </c>
      <c r="AT42">
        <f>+AR42-AS42</f>
        <v>607</v>
      </c>
      <c r="AU42">
        <v>1167</v>
      </c>
      <c r="AV42">
        <v>1525</v>
      </c>
      <c r="AW42">
        <f>+AU42-AV42</f>
        <v>-358</v>
      </c>
      <c r="AX42">
        <v>3133</v>
      </c>
      <c r="AY42">
        <v>1677</v>
      </c>
      <c r="AZ42">
        <f>+AX42-AY42</f>
        <v>1456</v>
      </c>
      <c r="BA42">
        <v>4252</v>
      </c>
      <c r="BB42">
        <v>2004</v>
      </c>
      <c r="BC42">
        <f>+BA42-BB42</f>
        <v>2248</v>
      </c>
    </row>
    <row r="43" spans="1:55" ht="12.75">
      <c r="A43" t="s">
        <v>35</v>
      </c>
      <c r="B43">
        <v>48911</v>
      </c>
      <c r="C43">
        <v>31728</v>
      </c>
      <c r="D43">
        <f>+B43-C43</f>
        <v>17183</v>
      </c>
      <c r="E43">
        <v>29992</v>
      </c>
      <c r="F43">
        <v>23380</v>
      </c>
      <c r="G43">
        <f t="shared" si="6"/>
        <v>6612</v>
      </c>
      <c r="H43">
        <v>21505</v>
      </c>
      <c r="I43">
        <v>17806</v>
      </c>
      <c r="J43">
        <f>+H43-I43</f>
        <v>3699</v>
      </c>
      <c r="K43">
        <v>17394</v>
      </c>
      <c r="L43">
        <v>13602</v>
      </c>
      <c r="M43">
        <f>+K43-L43</f>
        <v>3792</v>
      </c>
      <c r="N43">
        <v>11089</v>
      </c>
      <c r="O43">
        <v>9670</v>
      </c>
      <c r="P43">
        <f>+N43-O43</f>
        <v>1419</v>
      </c>
      <c r="Q43">
        <v>5176</v>
      </c>
      <c r="R43">
        <v>4206</v>
      </c>
      <c r="S43">
        <f>+Q43-R43</f>
        <v>970</v>
      </c>
      <c r="T43">
        <v>5562</v>
      </c>
      <c r="U43">
        <v>6355</v>
      </c>
      <c r="V43">
        <f t="shared" si="20"/>
        <v>-793</v>
      </c>
      <c r="W43">
        <v>11244</v>
      </c>
      <c r="X43">
        <v>10693</v>
      </c>
      <c r="Y43">
        <f>+W43-X43</f>
        <v>551</v>
      </c>
      <c r="Z43">
        <v>6779</v>
      </c>
      <c r="AA43">
        <v>6402</v>
      </c>
      <c r="AB43">
        <f>+Z43-AA43</f>
        <v>377</v>
      </c>
      <c r="AC43" s="19">
        <v>4814</v>
      </c>
      <c r="AD43" s="19">
        <v>5562</v>
      </c>
      <c r="AE43" s="19">
        <v>-748</v>
      </c>
      <c r="AF43" s="21">
        <v>7034</v>
      </c>
      <c r="AG43" s="21">
        <v>7130</v>
      </c>
      <c r="AH43" s="21">
        <v>-96</v>
      </c>
      <c r="AI43" s="21">
        <v>7085</v>
      </c>
      <c r="AJ43" s="21">
        <v>6247</v>
      </c>
      <c r="AK43" s="21">
        <v>838</v>
      </c>
      <c r="AL43" s="21">
        <v>4137</v>
      </c>
      <c r="AM43" s="21">
        <v>4088</v>
      </c>
      <c r="AN43" s="21">
        <v>49</v>
      </c>
      <c r="AO43" s="34">
        <v>3488</v>
      </c>
      <c r="AP43" s="34">
        <v>3095</v>
      </c>
      <c r="AQ43">
        <f>+AO43-AP43</f>
        <v>393</v>
      </c>
      <c r="AR43">
        <v>3480</v>
      </c>
      <c r="AS43">
        <v>4249</v>
      </c>
      <c r="AT43">
        <f>+AR43-AS43</f>
        <v>-769</v>
      </c>
      <c r="AU43">
        <v>4190</v>
      </c>
      <c r="AV43">
        <v>5269</v>
      </c>
      <c r="AW43">
        <f>+AU43-AV43</f>
        <v>-1079</v>
      </c>
      <c r="AX43">
        <v>1898</v>
      </c>
      <c r="AY43">
        <v>2413</v>
      </c>
      <c r="AZ43">
        <f>+AX43-AY43</f>
        <v>-515</v>
      </c>
      <c r="BA43">
        <v>1752</v>
      </c>
      <c r="BB43">
        <v>677</v>
      </c>
      <c r="BC43">
        <f>+BA43-BB43</f>
        <v>1075</v>
      </c>
    </row>
    <row r="44" spans="29:40" ht="12.75"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55" ht="12.75">
      <c r="A45" t="s">
        <v>36</v>
      </c>
      <c r="B45">
        <f>+B46+B50</f>
        <v>55813</v>
      </c>
      <c r="C45">
        <f>+C46+C50</f>
        <v>44056</v>
      </c>
      <c r="D45">
        <f aca="true" t="shared" si="28" ref="D45:D50">+B45-C45</f>
        <v>11757</v>
      </c>
      <c r="E45">
        <f>+E46+E50</f>
        <v>37209</v>
      </c>
      <c r="F45">
        <f>+F46+F50</f>
        <v>35296</v>
      </c>
      <c r="G45">
        <f t="shared" si="6"/>
        <v>1913</v>
      </c>
      <c r="H45">
        <f>+H46+H50</f>
        <v>21658</v>
      </c>
      <c r="I45">
        <f>+I46+I50</f>
        <v>20285</v>
      </c>
      <c r="J45">
        <f aca="true" t="shared" si="29" ref="J45:J50">+H45-I45</f>
        <v>1373</v>
      </c>
      <c r="K45">
        <f>+K46+K50</f>
        <v>14581</v>
      </c>
      <c r="L45">
        <f>+L46+L50</f>
        <v>10707</v>
      </c>
      <c r="M45">
        <f aca="true" t="shared" si="30" ref="M45:M50">+K45-L45</f>
        <v>3874</v>
      </c>
      <c r="N45">
        <f>+N46+N50</f>
        <v>19222</v>
      </c>
      <c r="O45">
        <f>+O46+O50</f>
        <v>13189</v>
      </c>
      <c r="P45">
        <f aca="true" t="shared" si="31" ref="P45:P50">+N45-O45</f>
        <v>6033</v>
      </c>
      <c r="Q45">
        <f>+Q46+Q50</f>
        <v>18958</v>
      </c>
      <c r="R45">
        <f>+R46+R50</f>
        <v>8533</v>
      </c>
      <c r="S45">
        <f aca="true" t="shared" si="32" ref="S45:S50">+Q45-R45</f>
        <v>10425</v>
      </c>
      <c r="T45">
        <f>+T46+T50</f>
        <v>13870</v>
      </c>
      <c r="U45">
        <f>+U46+U50</f>
        <v>11006</v>
      </c>
      <c r="V45">
        <f aca="true" t="shared" si="33" ref="V45:V50">+T45-U45</f>
        <v>2864</v>
      </c>
      <c r="W45">
        <f>+W46+W50</f>
        <v>9744</v>
      </c>
      <c r="X45">
        <f>+X46+X50</f>
        <v>11705</v>
      </c>
      <c r="Y45">
        <f aca="true" t="shared" si="34" ref="Y45:Y50">+W45-X45</f>
        <v>-1961</v>
      </c>
      <c r="Z45">
        <f>+Z46+Z50</f>
        <v>10659</v>
      </c>
      <c r="AA45">
        <f>+AA46+AA50</f>
        <v>8532</v>
      </c>
      <c r="AB45">
        <f aca="true" t="shared" si="35" ref="AB45:AB50">+Z45-AA45</f>
        <v>2127</v>
      </c>
      <c r="AC45" s="19">
        <v>8897</v>
      </c>
      <c r="AD45" s="19">
        <v>8199</v>
      </c>
      <c r="AE45" s="19">
        <v>698</v>
      </c>
      <c r="AF45" s="21">
        <v>8910</v>
      </c>
      <c r="AG45" s="21">
        <v>9803</v>
      </c>
      <c r="AH45" s="21">
        <v>-893</v>
      </c>
      <c r="AI45" s="21">
        <v>8018</v>
      </c>
      <c r="AJ45" s="21">
        <v>5789</v>
      </c>
      <c r="AK45" s="21">
        <v>2229</v>
      </c>
      <c r="AL45" s="21">
        <v>6453</v>
      </c>
      <c r="AM45" s="21">
        <v>5691</v>
      </c>
      <c r="AN45" s="21">
        <v>762</v>
      </c>
      <c r="AO45">
        <f>+AO46+AO50</f>
        <v>7020</v>
      </c>
      <c r="AP45">
        <f>+AP46+AP50</f>
        <v>7354</v>
      </c>
      <c r="AQ45">
        <f aca="true" t="shared" si="36" ref="AQ45:AQ50">+AO45-AP45</f>
        <v>-334</v>
      </c>
      <c r="AR45">
        <f>+AR46+AR50</f>
        <v>11500</v>
      </c>
      <c r="AS45">
        <f>+AS46+AS50</f>
        <v>9237</v>
      </c>
      <c r="AT45">
        <f aca="true" t="shared" si="37" ref="AT45:AT50">+AR45-AS45</f>
        <v>2263</v>
      </c>
      <c r="AU45">
        <f>+AU46+AU50</f>
        <v>11998</v>
      </c>
      <c r="AV45">
        <f>+AV46+AV50</f>
        <v>8172</v>
      </c>
      <c r="AW45">
        <f aca="true" t="shared" si="38" ref="AW45:AW50">+AU45-AV45</f>
        <v>3826</v>
      </c>
      <c r="AX45">
        <f>+AX46+AX50</f>
        <v>10958</v>
      </c>
      <c r="AY45">
        <f>+AY46+AY50</f>
        <v>10394</v>
      </c>
      <c r="AZ45">
        <f aca="true" t="shared" si="39" ref="AZ45:AZ50">+AX45-AY45</f>
        <v>564</v>
      </c>
      <c r="BA45">
        <f>+BA46+BA50</f>
        <v>10105</v>
      </c>
      <c r="BB45">
        <f>+BB46+BB50</f>
        <v>9423</v>
      </c>
      <c r="BC45">
        <f aca="true" t="shared" si="40" ref="BC45:BC50">+BA45-BB45</f>
        <v>682</v>
      </c>
    </row>
    <row r="46" spans="1:55" ht="12.75">
      <c r="A46" t="s">
        <v>37</v>
      </c>
      <c r="B46">
        <f>+B47+B48</f>
        <v>55734</v>
      </c>
      <c r="C46">
        <f>+C47+C48</f>
        <v>43624</v>
      </c>
      <c r="D46">
        <f t="shared" si="28"/>
        <v>12110</v>
      </c>
      <c r="E46">
        <f>+E47+E48</f>
        <v>36799</v>
      </c>
      <c r="F46">
        <f>+F47+F48</f>
        <v>35218</v>
      </c>
      <c r="G46">
        <f t="shared" si="6"/>
        <v>1581</v>
      </c>
      <c r="H46">
        <f>+H47+H48</f>
        <v>20586</v>
      </c>
      <c r="I46">
        <f>+I47+I48</f>
        <v>20144</v>
      </c>
      <c r="J46">
        <f t="shared" si="29"/>
        <v>442</v>
      </c>
      <c r="K46">
        <f>+K47+K48</f>
        <v>14304</v>
      </c>
      <c r="L46">
        <f>+L47+L48</f>
        <v>10325</v>
      </c>
      <c r="M46">
        <f t="shared" si="30"/>
        <v>3979</v>
      </c>
      <c r="N46">
        <f>+N47+N48</f>
        <v>18887</v>
      </c>
      <c r="O46">
        <f>+O47+O48</f>
        <v>12386</v>
      </c>
      <c r="P46">
        <f t="shared" si="31"/>
        <v>6501</v>
      </c>
      <c r="Q46">
        <f>+Q47+Q48</f>
        <v>18422</v>
      </c>
      <c r="R46">
        <f>+R47+R48</f>
        <v>8287</v>
      </c>
      <c r="S46">
        <f t="shared" si="32"/>
        <v>10135</v>
      </c>
      <c r="T46">
        <f>+T47+T48</f>
        <v>13385</v>
      </c>
      <c r="U46">
        <f>+U47+U48</f>
        <v>10725</v>
      </c>
      <c r="V46">
        <f t="shared" si="33"/>
        <v>2660</v>
      </c>
      <c r="W46">
        <f>+W47+W48</f>
        <v>9423</v>
      </c>
      <c r="X46">
        <f>+X47+X48</f>
        <v>11305</v>
      </c>
      <c r="Y46">
        <f t="shared" si="34"/>
        <v>-1882</v>
      </c>
      <c r="Z46">
        <f>+Z47+Z48</f>
        <v>10259</v>
      </c>
      <c r="AA46">
        <f>+AA47+AA48</f>
        <v>7955</v>
      </c>
      <c r="AB46">
        <f t="shared" si="35"/>
        <v>2304</v>
      </c>
      <c r="AC46" s="19">
        <v>7468</v>
      </c>
      <c r="AD46" s="19">
        <v>7916</v>
      </c>
      <c r="AE46" s="19">
        <v>-448</v>
      </c>
      <c r="AF46" s="21">
        <v>8164</v>
      </c>
      <c r="AG46" s="21">
        <v>9424</v>
      </c>
      <c r="AH46" s="21">
        <v>-1260</v>
      </c>
      <c r="AI46" s="21">
        <v>7632</v>
      </c>
      <c r="AJ46" s="21">
        <v>5407</v>
      </c>
      <c r="AK46" s="21">
        <v>2225</v>
      </c>
      <c r="AL46" s="21">
        <v>6172</v>
      </c>
      <c r="AM46" s="21">
        <v>5235</v>
      </c>
      <c r="AN46" s="21">
        <v>937</v>
      </c>
      <c r="AO46">
        <f>+AO47+AO48</f>
        <v>6449</v>
      </c>
      <c r="AP46">
        <f>+AP47+AP48</f>
        <v>7075</v>
      </c>
      <c r="AQ46">
        <f t="shared" si="36"/>
        <v>-626</v>
      </c>
      <c r="AR46">
        <f>+AR47+AR48</f>
        <v>10614</v>
      </c>
      <c r="AS46">
        <f>+AS47+AS48</f>
        <v>8956</v>
      </c>
      <c r="AT46">
        <f t="shared" si="37"/>
        <v>1658</v>
      </c>
      <c r="AU46">
        <f>+AU47+AU48</f>
        <v>10653</v>
      </c>
      <c r="AV46">
        <f>+AV47+AV48</f>
        <v>7723</v>
      </c>
      <c r="AW46">
        <f t="shared" si="38"/>
        <v>2930</v>
      </c>
      <c r="AX46">
        <f>+AX47+AX48</f>
        <v>9065</v>
      </c>
      <c r="AY46">
        <f>+AY47+AY48</f>
        <v>8929</v>
      </c>
      <c r="AZ46">
        <f t="shared" si="39"/>
        <v>136</v>
      </c>
      <c r="BA46">
        <f>+BA47+BA48</f>
        <v>7959</v>
      </c>
      <c r="BB46">
        <f>+BB47+BB48</f>
        <v>7055</v>
      </c>
      <c r="BC46">
        <f t="shared" si="40"/>
        <v>904</v>
      </c>
    </row>
    <row r="47" spans="1:55" ht="12.75">
      <c r="A47" t="s">
        <v>38</v>
      </c>
      <c r="B47">
        <v>19562</v>
      </c>
      <c r="C47">
        <v>12668</v>
      </c>
      <c r="D47">
        <f t="shared" si="28"/>
        <v>6894</v>
      </c>
      <c r="E47">
        <v>14466</v>
      </c>
      <c r="F47">
        <v>17960</v>
      </c>
      <c r="G47">
        <f t="shared" si="6"/>
        <v>-3494</v>
      </c>
      <c r="H47">
        <v>772</v>
      </c>
      <c r="I47">
        <v>3947</v>
      </c>
      <c r="J47">
        <f t="shared" si="29"/>
        <v>-3175</v>
      </c>
      <c r="K47">
        <v>505</v>
      </c>
      <c r="L47">
        <v>552</v>
      </c>
      <c r="M47">
        <f t="shared" si="30"/>
        <v>-47</v>
      </c>
      <c r="N47">
        <v>950</v>
      </c>
      <c r="O47">
        <v>161</v>
      </c>
      <c r="P47">
        <f t="shared" si="31"/>
        <v>789</v>
      </c>
      <c r="Q47">
        <v>6089</v>
      </c>
      <c r="R47">
        <v>976</v>
      </c>
      <c r="S47">
        <f t="shared" si="32"/>
        <v>5113</v>
      </c>
      <c r="T47">
        <v>1267</v>
      </c>
      <c r="U47">
        <v>1711</v>
      </c>
      <c r="V47">
        <f t="shared" si="33"/>
        <v>-444</v>
      </c>
      <c r="W47">
        <v>206</v>
      </c>
      <c r="X47">
        <v>4380</v>
      </c>
      <c r="Y47">
        <f t="shared" si="34"/>
        <v>-4174</v>
      </c>
      <c r="Z47">
        <v>2653</v>
      </c>
      <c r="AA47">
        <v>1863</v>
      </c>
      <c r="AB47">
        <f t="shared" si="35"/>
        <v>790</v>
      </c>
      <c r="AC47" s="19">
        <v>1344</v>
      </c>
      <c r="AD47" s="19">
        <v>2741</v>
      </c>
      <c r="AE47" s="19">
        <v>-1397</v>
      </c>
      <c r="AF47" s="21">
        <v>580</v>
      </c>
      <c r="AG47" s="21">
        <v>2775</v>
      </c>
      <c r="AH47" s="21">
        <v>-2195</v>
      </c>
      <c r="AI47" s="21">
        <v>755</v>
      </c>
      <c r="AJ47" s="21">
        <v>1625</v>
      </c>
      <c r="AK47" s="21">
        <v>-870</v>
      </c>
      <c r="AL47" s="21">
        <v>867</v>
      </c>
      <c r="AM47" s="21">
        <v>1251</v>
      </c>
      <c r="AN47" s="21">
        <v>-384</v>
      </c>
      <c r="AO47" s="34">
        <v>241</v>
      </c>
      <c r="AP47" s="34">
        <v>1203</v>
      </c>
      <c r="AQ47">
        <f t="shared" si="36"/>
        <v>-962</v>
      </c>
      <c r="AR47">
        <v>276</v>
      </c>
      <c r="AS47">
        <v>1120</v>
      </c>
      <c r="AT47">
        <f t="shared" si="37"/>
        <v>-844</v>
      </c>
      <c r="AU47">
        <v>1234</v>
      </c>
      <c r="AV47">
        <v>161</v>
      </c>
      <c r="AW47">
        <f t="shared" si="38"/>
        <v>1073</v>
      </c>
      <c r="AX47">
        <v>1335</v>
      </c>
      <c r="AY47">
        <v>1107</v>
      </c>
      <c r="AZ47">
        <f t="shared" si="39"/>
        <v>228</v>
      </c>
      <c r="BA47">
        <v>426</v>
      </c>
      <c r="BB47">
        <v>789</v>
      </c>
      <c r="BC47">
        <f t="shared" si="40"/>
        <v>-363</v>
      </c>
    </row>
    <row r="48" spans="1:55" ht="12.75">
      <c r="A48" t="s">
        <v>39</v>
      </c>
      <c r="B48">
        <v>36172</v>
      </c>
      <c r="C48">
        <v>30956</v>
      </c>
      <c r="D48">
        <f t="shared" si="28"/>
        <v>5216</v>
      </c>
      <c r="E48">
        <v>22333</v>
      </c>
      <c r="F48">
        <v>17258</v>
      </c>
      <c r="G48">
        <f t="shared" si="6"/>
        <v>5075</v>
      </c>
      <c r="H48">
        <v>19814</v>
      </c>
      <c r="I48">
        <v>16197</v>
      </c>
      <c r="J48">
        <f t="shared" si="29"/>
        <v>3617</v>
      </c>
      <c r="K48">
        <v>13799</v>
      </c>
      <c r="L48">
        <v>9773</v>
      </c>
      <c r="M48">
        <f t="shared" si="30"/>
        <v>4026</v>
      </c>
      <c r="N48">
        <v>17937</v>
      </c>
      <c r="O48">
        <v>12225</v>
      </c>
      <c r="P48">
        <f t="shared" si="31"/>
        <v>5712</v>
      </c>
      <c r="Q48">
        <v>12333</v>
      </c>
      <c r="R48">
        <v>7311</v>
      </c>
      <c r="S48">
        <f t="shared" si="32"/>
        <v>5022</v>
      </c>
      <c r="T48">
        <v>12118</v>
      </c>
      <c r="U48">
        <v>9014</v>
      </c>
      <c r="V48">
        <f t="shared" si="33"/>
        <v>3104</v>
      </c>
      <c r="W48">
        <v>9217</v>
      </c>
      <c r="X48">
        <v>6925</v>
      </c>
      <c r="Y48">
        <f t="shared" si="34"/>
        <v>2292</v>
      </c>
      <c r="Z48">
        <v>7606</v>
      </c>
      <c r="AA48">
        <v>6092</v>
      </c>
      <c r="AB48">
        <f t="shared" si="35"/>
        <v>1514</v>
      </c>
      <c r="AC48" s="19">
        <v>6124</v>
      </c>
      <c r="AD48" s="19">
        <v>5175</v>
      </c>
      <c r="AE48" s="19">
        <v>949</v>
      </c>
      <c r="AF48" s="21">
        <v>7584</v>
      </c>
      <c r="AG48" s="21">
        <v>6649</v>
      </c>
      <c r="AH48" s="21">
        <v>935</v>
      </c>
      <c r="AI48" s="21">
        <v>6877</v>
      </c>
      <c r="AJ48" s="21">
        <v>3782</v>
      </c>
      <c r="AK48" s="21">
        <v>3095</v>
      </c>
      <c r="AL48" s="21">
        <v>5305</v>
      </c>
      <c r="AM48" s="21">
        <v>3984</v>
      </c>
      <c r="AN48" s="21">
        <v>1321</v>
      </c>
      <c r="AO48" s="34">
        <v>6208</v>
      </c>
      <c r="AP48" s="34">
        <v>5872</v>
      </c>
      <c r="AQ48">
        <f t="shared" si="36"/>
        <v>336</v>
      </c>
      <c r="AR48">
        <v>10338</v>
      </c>
      <c r="AS48">
        <v>7836</v>
      </c>
      <c r="AT48">
        <f t="shared" si="37"/>
        <v>2502</v>
      </c>
      <c r="AU48">
        <v>9419</v>
      </c>
      <c r="AV48">
        <v>7562</v>
      </c>
      <c r="AW48">
        <f t="shared" si="38"/>
        <v>1857</v>
      </c>
      <c r="AX48">
        <v>7730</v>
      </c>
      <c r="AY48">
        <v>7822</v>
      </c>
      <c r="AZ48">
        <f t="shared" si="39"/>
        <v>-92</v>
      </c>
      <c r="BA48">
        <v>7533</v>
      </c>
      <c r="BB48">
        <v>6266</v>
      </c>
      <c r="BC48">
        <f t="shared" si="40"/>
        <v>1267</v>
      </c>
    </row>
    <row r="49" spans="1:55" ht="12.75">
      <c r="A49" t="s">
        <v>40</v>
      </c>
      <c r="B49">
        <v>29401</v>
      </c>
      <c r="C49">
        <v>29222</v>
      </c>
      <c r="D49">
        <f t="shared" si="28"/>
        <v>179</v>
      </c>
      <c r="E49">
        <v>19914</v>
      </c>
      <c r="F49">
        <v>15593</v>
      </c>
      <c r="G49">
        <f t="shared" si="6"/>
        <v>4321</v>
      </c>
      <c r="H49">
        <v>17835</v>
      </c>
      <c r="I49">
        <v>15046</v>
      </c>
      <c r="J49">
        <f t="shared" si="29"/>
        <v>2789</v>
      </c>
      <c r="K49">
        <v>8071</v>
      </c>
      <c r="L49">
        <v>9035</v>
      </c>
      <c r="M49">
        <f t="shared" si="30"/>
        <v>-964</v>
      </c>
      <c r="N49">
        <v>14281</v>
      </c>
      <c r="O49">
        <v>10639</v>
      </c>
      <c r="P49">
        <f t="shared" si="31"/>
        <v>3642</v>
      </c>
      <c r="Q49">
        <v>10214</v>
      </c>
      <c r="R49">
        <v>7236</v>
      </c>
      <c r="S49">
        <f t="shared" si="32"/>
        <v>2978</v>
      </c>
      <c r="T49">
        <v>11435</v>
      </c>
      <c r="U49">
        <v>8681</v>
      </c>
      <c r="V49">
        <f t="shared" si="33"/>
        <v>2754</v>
      </c>
      <c r="W49">
        <v>8988</v>
      </c>
      <c r="X49">
        <v>6672</v>
      </c>
      <c r="Y49">
        <f t="shared" si="34"/>
        <v>2316</v>
      </c>
      <c r="Z49">
        <v>7405</v>
      </c>
      <c r="AA49">
        <v>5865</v>
      </c>
      <c r="AB49">
        <f t="shared" si="35"/>
        <v>1540</v>
      </c>
      <c r="AC49" s="19">
        <v>6000</v>
      </c>
      <c r="AD49" s="19">
        <v>5040</v>
      </c>
      <c r="AE49" s="19">
        <v>960</v>
      </c>
      <c r="AF49" s="21">
        <v>7532</v>
      </c>
      <c r="AG49" s="21">
        <v>6407</v>
      </c>
      <c r="AH49" s="21">
        <v>1125</v>
      </c>
      <c r="AI49" s="21">
        <v>6775</v>
      </c>
      <c r="AJ49" s="21">
        <v>3425</v>
      </c>
      <c r="AK49" s="21">
        <v>3350</v>
      </c>
      <c r="AL49" s="21">
        <v>4929</v>
      </c>
      <c r="AM49" s="21">
        <v>3826</v>
      </c>
      <c r="AN49" s="21">
        <v>1103</v>
      </c>
      <c r="AO49" s="34">
        <v>5805</v>
      </c>
      <c r="AP49" s="34">
        <v>5633</v>
      </c>
      <c r="AQ49">
        <f t="shared" si="36"/>
        <v>172</v>
      </c>
      <c r="AR49">
        <v>8850</v>
      </c>
      <c r="AS49">
        <v>7645</v>
      </c>
      <c r="AT49">
        <f t="shared" si="37"/>
        <v>1205</v>
      </c>
      <c r="AU49">
        <v>9188</v>
      </c>
      <c r="AV49">
        <v>7187</v>
      </c>
      <c r="AW49">
        <f t="shared" si="38"/>
        <v>2001</v>
      </c>
      <c r="AX49">
        <v>7695</v>
      </c>
      <c r="AY49">
        <v>7405</v>
      </c>
      <c r="AZ49">
        <f t="shared" si="39"/>
        <v>290</v>
      </c>
      <c r="BA49">
        <v>7347</v>
      </c>
      <c r="BB49">
        <v>5811</v>
      </c>
      <c r="BC49">
        <f t="shared" si="40"/>
        <v>1536</v>
      </c>
    </row>
    <row r="50" spans="1:55" ht="12.75">
      <c r="A50" t="s">
        <v>41</v>
      </c>
      <c r="B50">
        <v>79</v>
      </c>
      <c r="C50">
        <v>432</v>
      </c>
      <c r="D50">
        <f t="shared" si="28"/>
        <v>-353</v>
      </c>
      <c r="E50">
        <v>410</v>
      </c>
      <c r="F50">
        <v>78</v>
      </c>
      <c r="G50">
        <f t="shared" si="6"/>
        <v>332</v>
      </c>
      <c r="H50">
        <v>1072</v>
      </c>
      <c r="I50">
        <v>141</v>
      </c>
      <c r="J50">
        <f t="shared" si="29"/>
        <v>931</v>
      </c>
      <c r="K50">
        <v>277</v>
      </c>
      <c r="L50">
        <v>382</v>
      </c>
      <c r="M50">
        <f t="shared" si="30"/>
        <v>-105</v>
      </c>
      <c r="N50">
        <v>335</v>
      </c>
      <c r="O50">
        <v>803</v>
      </c>
      <c r="P50">
        <f t="shared" si="31"/>
        <v>-468</v>
      </c>
      <c r="Q50">
        <v>536</v>
      </c>
      <c r="R50">
        <v>246</v>
      </c>
      <c r="S50">
        <f t="shared" si="32"/>
        <v>290</v>
      </c>
      <c r="T50">
        <v>485</v>
      </c>
      <c r="U50">
        <v>281</v>
      </c>
      <c r="V50">
        <f t="shared" si="33"/>
        <v>204</v>
      </c>
      <c r="W50">
        <v>321</v>
      </c>
      <c r="X50">
        <v>400</v>
      </c>
      <c r="Y50">
        <f t="shared" si="34"/>
        <v>-79</v>
      </c>
      <c r="Z50">
        <v>400</v>
      </c>
      <c r="AA50">
        <v>577</v>
      </c>
      <c r="AB50">
        <f t="shared" si="35"/>
        <v>-177</v>
      </c>
      <c r="AC50" s="19">
        <v>1429</v>
      </c>
      <c r="AD50" s="19">
        <v>283</v>
      </c>
      <c r="AE50" s="19">
        <v>1146</v>
      </c>
      <c r="AF50" s="21">
        <v>746</v>
      </c>
      <c r="AG50" s="21">
        <v>379</v>
      </c>
      <c r="AH50" s="21">
        <v>367</v>
      </c>
      <c r="AI50" s="21">
        <v>386</v>
      </c>
      <c r="AJ50" s="21">
        <v>382</v>
      </c>
      <c r="AK50" s="21">
        <v>4</v>
      </c>
      <c r="AL50" s="21">
        <v>281</v>
      </c>
      <c r="AM50" s="21">
        <v>456</v>
      </c>
      <c r="AN50" s="21">
        <v>-175</v>
      </c>
      <c r="AO50" s="34">
        <v>571</v>
      </c>
      <c r="AP50" s="34">
        <v>279</v>
      </c>
      <c r="AQ50">
        <f t="shared" si="36"/>
        <v>292</v>
      </c>
      <c r="AR50">
        <v>886</v>
      </c>
      <c r="AS50">
        <v>281</v>
      </c>
      <c r="AT50">
        <f t="shared" si="37"/>
        <v>605</v>
      </c>
      <c r="AU50">
        <v>1345</v>
      </c>
      <c r="AV50">
        <v>449</v>
      </c>
      <c r="AW50">
        <f t="shared" si="38"/>
        <v>896</v>
      </c>
      <c r="AX50">
        <v>1893</v>
      </c>
      <c r="AY50">
        <v>1465</v>
      </c>
      <c r="AZ50">
        <f t="shared" si="39"/>
        <v>428</v>
      </c>
      <c r="BA50">
        <v>2146</v>
      </c>
      <c r="BB50">
        <v>2368</v>
      </c>
      <c r="BC50">
        <f t="shared" si="40"/>
        <v>-222</v>
      </c>
    </row>
    <row r="51" spans="29:40" ht="12.75"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</row>
    <row r="52" spans="1:55" ht="12.75">
      <c r="A52" t="s">
        <v>42</v>
      </c>
      <c r="B52" s="7">
        <v>0</v>
      </c>
      <c r="C52">
        <v>121</v>
      </c>
      <c r="D52">
        <f>+B52-C52</f>
        <v>-121</v>
      </c>
      <c r="E52" s="7">
        <v>0</v>
      </c>
      <c r="F52">
        <v>162</v>
      </c>
      <c r="G52">
        <f t="shared" si="6"/>
        <v>-162</v>
      </c>
      <c r="H52" s="7">
        <v>0</v>
      </c>
      <c r="I52">
        <v>572</v>
      </c>
      <c r="J52">
        <f>+H52-I52</f>
        <v>-572</v>
      </c>
      <c r="K52" s="7">
        <v>0</v>
      </c>
      <c r="L52">
        <v>417</v>
      </c>
      <c r="M52">
        <f>+K52-L52</f>
        <v>-417</v>
      </c>
      <c r="N52" s="7">
        <v>0</v>
      </c>
      <c r="O52">
        <v>376</v>
      </c>
      <c r="P52">
        <f>+N52-O52</f>
        <v>-376</v>
      </c>
      <c r="Q52" s="7">
        <v>0</v>
      </c>
      <c r="R52">
        <v>474</v>
      </c>
      <c r="S52">
        <f>+Q52-R52</f>
        <v>-474</v>
      </c>
      <c r="T52" s="7">
        <v>0</v>
      </c>
      <c r="U52">
        <v>519</v>
      </c>
      <c r="V52">
        <f>+T52-U52</f>
        <v>-519</v>
      </c>
      <c r="W52" s="7">
        <v>0</v>
      </c>
      <c r="X52">
        <v>617</v>
      </c>
      <c r="Y52">
        <f>+W52-X52</f>
        <v>-617</v>
      </c>
      <c r="Z52" s="7">
        <v>0</v>
      </c>
      <c r="AA52">
        <v>711</v>
      </c>
      <c r="AB52">
        <f>+Z52-AA52</f>
        <v>-711</v>
      </c>
      <c r="AC52" s="20">
        <v>0</v>
      </c>
      <c r="AD52" s="19">
        <v>802</v>
      </c>
      <c r="AE52" s="19">
        <v>-802</v>
      </c>
      <c r="AF52" s="21">
        <v>0</v>
      </c>
      <c r="AG52" s="21">
        <v>767</v>
      </c>
      <c r="AH52" s="21">
        <v>-767</v>
      </c>
      <c r="AI52" s="21">
        <v>0</v>
      </c>
      <c r="AJ52" s="21">
        <v>727</v>
      </c>
      <c r="AK52" s="21">
        <v>-727</v>
      </c>
      <c r="AL52" s="21">
        <v>0</v>
      </c>
      <c r="AM52" s="21">
        <v>952</v>
      </c>
      <c r="AN52" s="21">
        <v>-952</v>
      </c>
      <c r="AO52" s="7">
        <v>0</v>
      </c>
      <c r="AP52" s="34">
        <v>983</v>
      </c>
      <c r="AQ52">
        <f>+AO52-AP52</f>
        <v>-983</v>
      </c>
      <c r="AR52" s="7">
        <v>0</v>
      </c>
      <c r="AS52">
        <v>1053</v>
      </c>
      <c r="AT52">
        <f>+AR52-AS52</f>
        <v>-1053</v>
      </c>
      <c r="AU52" s="7">
        <v>0</v>
      </c>
      <c r="AV52">
        <v>878</v>
      </c>
      <c r="AW52">
        <f>+AU52-AV52</f>
        <v>-878</v>
      </c>
      <c r="AX52" s="7">
        <v>0</v>
      </c>
      <c r="AY52">
        <v>1240</v>
      </c>
      <c r="AZ52">
        <f>+AX52-AY52</f>
        <v>-1240</v>
      </c>
      <c r="BA52" s="7">
        <v>0</v>
      </c>
      <c r="BB52">
        <v>1193</v>
      </c>
      <c r="BC52">
        <f>+BA52-BB52</f>
        <v>-1193</v>
      </c>
    </row>
    <row r="53" spans="29:40" ht="12.75">
      <c r="AC53" s="19"/>
      <c r="AD53" s="19"/>
      <c r="AE53" s="19"/>
      <c r="AF53" s="21"/>
      <c r="AG53" s="21"/>
      <c r="AH53" s="21"/>
      <c r="AI53" s="21"/>
      <c r="AJ53" s="21"/>
      <c r="AK53" s="21"/>
      <c r="AL53" s="21"/>
      <c r="AM53" s="21"/>
      <c r="AN53" s="21"/>
    </row>
    <row r="54" spans="1:55" ht="12.75">
      <c r="A54" t="s">
        <v>43</v>
      </c>
      <c r="B54">
        <v>20904</v>
      </c>
      <c r="C54">
        <v>11434</v>
      </c>
      <c r="D54">
        <f>+B54-C54</f>
        <v>9470</v>
      </c>
      <c r="E54">
        <v>8230</v>
      </c>
      <c r="F54">
        <v>4021</v>
      </c>
      <c r="G54">
        <f t="shared" si="6"/>
        <v>4209</v>
      </c>
      <c r="H54">
        <v>5941</v>
      </c>
      <c r="I54">
        <v>4709</v>
      </c>
      <c r="J54">
        <f>+H54-I54</f>
        <v>1232</v>
      </c>
      <c r="K54">
        <v>6737</v>
      </c>
      <c r="L54">
        <v>6081</v>
      </c>
      <c r="M54">
        <f>+K54-L54</f>
        <v>656</v>
      </c>
      <c r="N54">
        <v>4314</v>
      </c>
      <c r="O54">
        <v>2615</v>
      </c>
      <c r="P54">
        <f>+N54-O54</f>
        <v>1699</v>
      </c>
      <c r="Q54">
        <v>1841</v>
      </c>
      <c r="R54">
        <v>1263</v>
      </c>
      <c r="S54">
        <f>+Q54-R54</f>
        <v>578</v>
      </c>
      <c r="T54">
        <v>2298</v>
      </c>
      <c r="U54">
        <v>1517</v>
      </c>
      <c r="V54">
        <f>+T54-U54</f>
        <v>781</v>
      </c>
      <c r="W54">
        <v>2856</v>
      </c>
      <c r="X54">
        <v>2564</v>
      </c>
      <c r="Y54">
        <f>+W54-X54</f>
        <v>292</v>
      </c>
      <c r="Z54">
        <v>4572</v>
      </c>
      <c r="AA54">
        <v>2262</v>
      </c>
      <c r="AB54">
        <f>+Z54-AA54</f>
        <v>2310</v>
      </c>
      <c r="AC54" s="19">
        <v>4610</v>
      </c>
      <c r="AD54" s="19">
        <v>2801</v>
      </c>
      <c r="AE54" s="19">
        <v>1809</v>
      </c>
      <c r="AF54" s="21">
        <v>3815</v>
      </c>
      <c r="AG54" s="21">
        <v>2463</v>
      </c>
      <c r="AH54" s="21">
        <v>1352</v>
      </c>
      <c r="AI54" s="21">
        <v>2629</v>
      </c>
      <c r="AJ54" s="21">
        <v>2883</v>
      </c>
      <c r="AK54" s="21">
        <v>-254</v>
      </c>
      <c r="AL54" s="21">
        <v>748</v>
      </c>
      <c r="AM54" s="21">
        <v>3285</v>
      </c>
      <c r="AN54" s="21">
        <v>-2537</v>
      </c>
      <c r="AO54" s="34">
        <v>2201</v>
      </c>
      <c r="AP54" s="34">
        <v>224</v>
      </c>
      <c r="AQ54">
        <f>+AO54-AP54</f>
        <v>1977</v>
      </c>
      <c r="AR54">
        <v>2873</v>
      </c>
      <c r="AS54">
        <v>1235</v>
      </c>
      <c r="AT54">
        <f>+AR54-AS54</f>
        <v>1638</v>
      </c>
      <c r="AU54">
        <v>1359</v>
      </c>
      <c r="AV54">
        <v>1399</v>
      </c>
      <c r="AW54">
        <f>+AU54-AV54</f>
        <v>-40</v>
      </c>
      <c r="AX54">
        <v>2809</v>
      </c>
      <c r="AY54">
        <v>2335</v>
      </c>
      <c r="AZ54">
        <f>+AX54-AY54</f>
        <v>474</v>
      </c>
      <c r="BA54">
        <v>3117</v>
      </c>
      <c r="BB54">
        <v>1186</v>
      </c>
      <c r="BC54">
        <f>+BA54-BB54</f>
        <v>1931</v>
      </c>
    </row>
    <row r="55" spans="29:40" ht="12.75">
      <c r="AC55" s="19"/>
      <c r="AD55" s="19"/>
      <c r="AE55" s="19"/>
      <c r="AF55" s="21"/>
      <c r="AG55" s="21"/>
      <c r="AH55" s="21"/>
      <c r="AI55" s="21"/>
      <c r="AJ55" s="21"/>
      <c r="AK55" s="21"/>
      <c r="AL55" s="21"/>
      <c r="AM55" s="21"/>
      <c r="AN55" s="21"/>
    </row>
    <row r="56" spans="1:55" ht="12.75">
      <c r="A56" t="s">
        <v>44</v>
      </c>
      <c r="B56">
        <f>+B30+B35+B45+B52+B54</f>
        <v>433007</v>
      </c>
      <c r="C56">
        <f>+C30+C35+C45+C52+C54</f>
        <v>325014</v>
      </c>
      <c r="D56">
        <f>+B56-C56</f>
        <v>107993</v>
      </c>
      <c r="E56">
        <f>+E30+E35+E45+E52+E54</f>
        <v>233291</v>
      </c>
      <c r="F56">
        <f>+F30+F35+F45+F52+F54</f>
        <v>188088</v>
      </c>
      <c r="G56">
        <f t="shared" si="6"/>
        <v>45203</v>
      </c>
      <c r="H56">
        <v>144376</v>
      </c>
      <c r="I56">
        <v>118906</v>
      </c>
      <c r="J56">
        <f>+H56-I56</f>
        <v>25470</v>
      </c>
      <c r="K56">
        <f>+K30+K35+K45+K52+K54</f>
        <v>98539</v>
      </c>
      <c r="L56">
        <f>+L30+L35+L45+L52+L54</f>
        <v>70517</v>
      </c>
      <c r="M56">
        <f>+K56-L56</f>
        <v>28022</v>
      </c>
      <c r="N56">
        <f>+N30+N35+N45+N52+N54</f>
        <v>75885</v>
      </c>
      <c r="O56">
        <f>+O30+O35+O45+O52+O54</f>
        <v>59149</v>
      </c>
      <c r="P56">
        <f>+N56-O56</f>
        <v>16736</v>
      </c>
      <c r="Q56">
        <f>+Q30+Q35+Q45+Q52+Q54</f>
        <v>46368</v>
      </c>
      <c r="R56">
        <f>+R30+R35+R45+R52+R54</f>
        <v>35528</v>
      </c>
      <c r="S56">
        <f>+Q56-R56</f>
        <v>10840</v>
      </c>
      <c r="T56">
        <f>+T30+T35+T45+T52+T54</f>
        <v>43257</v>
      </c>
      <c r="U56">
        <f>+U30+U35+U45+U52+U54</f>
        <v>34706</v>
      </c>
      <c r="V56">
        <f>+T56-U56</f>
        <v>8551</v>
      </c>
      <c r="W56">
        <f>+W30+W35+W45+W52+W54</f>
        <v>54126</v>
      </c>
      <c r="X56">
        <f>+X30+X35+X45+X52+X54</f>
        <v>45286</v>
      </c>
      <c r="Y56">
        <f>+W56-X56</f>
        <v>8840</v>
      </c>
      <c r="Z56">
        <f>+Z30+Z35+Z45+Z52+Z54</f>
        <v>40531</v>
      </c>
      <c r="AA56">
        <f>+AA30+AA35+AA45+AA52+AA54</f>
        <v>30087</v>
      </c>
      <c r="AB56">
        <f>+Z56-AA56</f>
        <v>10444</v>
      </c>
      <c r="AC56" s="19">
        <v>34170</v>
      </c>
      <c r="AD56" s="19">
        <v>25735</v>
      </c>
      <c r="AE56" s="19">
        <v>8435</v>
      </c>
      <c r="AF56" s="21">
        <v>39292</v>
      </c>
      <c r="AG56" s="21">
        <v>29448</v>
      </c>
      <c r="AH56" s="21">
        <v>9844</v>
      </c>
      <c r="AI56" s="21">
        <v>36191</v>
      </c>
      <c r="AJ56" s="21">
        <v>24185</v>
      </c>
      <c r="AK56" s="21">
        <v>11881</v>
      </c>
      <c r="AL56" s="21">
        <v>24165</v>
      </c>
      <c r="AM56" s="21">
        <v>20087</v>
      </c>
      <c r="AN56" s="21">
        <v>4078</v>
      </c>
      <c r="AO56">
        <f>+AO30+AO35+AO45+AO52+AO54</f>
        <v>25914</v>
      </c>
      <c r="AP56">
        <f>+AP30+AP35+AP45+AP52+AP54</f>
        <v>17412</v>
      </c>
      <c r="AQ56">
        <f>+AO56-AP56</f>
        <v>8502</v>
      </c>
      <c r="AR56">
        <f>+AR30+AR35+AR45+AR52+AR54</f>
        <v>28955</v>
      </c>
      <c r="AS56">
        <f>+AS30+AS35+AS45+AS52+AS54</f>
        <v>20060</v>
      </c>
      <c r="AT56">
        <f>+AR56-AS56</f>
        <v>8895</v>
      </c>
      <c r="AU56">
        <f>+AU30+AU35+AU45+AU52+AU54</f>
        <v>22617</v>
      </c>
      <c r="AV56">
        <f>+AV30+AV35+AV45+AV52+AV54</f>
        <v>18741</v>
      </c>
      <c r="AW56">
        <f>+AU56-AV56</f>
        <v>3876</v>
      </c>
      <c r="AX56">
        <f>+AX30+AX35+AX45+AX52+AX54</f>
        <v>23334</v>
      </c>
      <c r="AY56">
        <f>+AY30+AY35+AY45+AY52+AY54</f>
        <v>19424</v>
      </c>
      <c r="AZ56">
        <f>+AX56-AY56</f>
        <v>3910</v>
      </c>
      <c r="BA56">
        <f>+BA30+BA35+BA45+BA52+BA54</f>
        <v>22766</v>
      </c>
      <c r="BB56">
        <f>+BB30+BB35+BB45+BB52+BB54</f>
        <v>15710</v>
      </c>
      <c r="BC56">
        <f>+BA56-BB56</f>
        <v>7056</v>
      </c>
    </row>
    <row r="57" spans="29:40" ht="12.75">
      <c r="AC57" s="19"/>
      <c r="AD57" s="19"/>
      <c r="AE57" s="19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1:55" ht="12.75">
      <c r="A58" t="s">
        <v>45</v>
      </c>
      <c r="B58">
        <v>1205</v>
      </c>
      <c r="C58">
        <v>0</v>
      </c>
      <c r="D58">
        <f>+B58-C58</f>
        <v>1205</v>
      </c>
      <c r="E58">
        <v>968</v>
      </c>
      <c r="F58">
        <v>0</v>
      </c>
      <c r="G58">
        <f t="shared" si="6"/>
        <v>968</v>
      </c>
      <c r="H58">
        <v>0</v>
      </c>
      <c r="I58">
        <v>516</v>
      </c>
      <c r="J58">
        <f>+H58-I58</f>
        <v>-516</v>
      </c>
      <c r="K58">
        <v>607</v>
      </c>
      <c r="L58">
        <v>0</v>
      </c>
      <c r="M58">
        <f>+K58-L58</f>
        <v>607</v>
      </c>
      <c r="N58">
        <v>602</v>
      </c>
      <c r="O58">
        <v>0</v>
      </c>
      <c r="P58">
        <f>+N58-O58</f>
        <v>602</v>
      </c>
      <c r="Q58">
        <v>0</v>
      </c>
      <c r="R58">
        <v>200</v>
      </c>
      <c r="S58">
        <f>+Q58-R58</f>
        <v>-200</v>
      </c>
      <c r="T58">
        <v>0</v>
      </c>
      <c r="U58">
        <v>194</v>
      </c>
      <c r="V58">
        <f>+T58-U58</f>
        <v>-194</v>
      </c>
      <c r="W58">
        <v>0</v>
      </c>
      <c r="X58">
        <v>305</v>
      </c>
      <c r="Y58">
        <f>+W58-X58</f>
        <v>-305</v>
      </c>
      <c r="Z58">
        <v>656</v>
      </c>
      <c r="AA58">
        <v>0</v>
      </c>
      <c r="AB58">
        <f>+Z58-AA58</f>
        <v>656</v>
      </c>
      <c r="AC58" s="20">
        <v>0</v>
      </c>
      <c r="AD58" s="19">
        <v>175</v>
      </c>
      <c r="AE58" s="19">
        <v>-175</v>
      </c>
      <c r="AF58" s="21">
        <v>167</v>
      </c>
      <c r="AG58" s="21">
        <v>0</v>
      </c>
      <c r="AH58" s="21">
        <v>167</v>
      </c>
      <c r="AI58" s="21">
        <v>0</v>
      </c>
      <c r="AJ58" s="21">
        <v>594</v>
      </c>
      <c r="AK58" s="21">
        <v>-594</v>
      </c>
      <c r="AL58" s="21">
        <v>600</v>
      </c>
      <c r="AM58" s="21">
        <v>0</v>
      </c>
      <c r="AN58" s="21">
        <v>600</v>
      </c>
      <c r="AO58" s="34">
        <v>654</v>
      </c>
      <c r="AP58" s="34">
        <v>0</v>
      </c>
      <c r="AQ58">
        <f>+AO58-AP58</f>
        <v>654</v>
      </c>
      <c r="AR58">
        <v>800</v>
      </c>
      <c r="AS58">
        <v>0</v>
      </c>
      <c r="AT58">
        <f>+AR58-AS58</f>
        <v>800</v>
      </c>
      <c r="AU58">
        <v>0</v>
      </c>
      <c r="AV58">
        <v>940</v>
      </c>
      <c r="AW58">
        <f>+AU58-AV58</f>
        <v>-940</v>
      </c>
      <c r="AX58">
        <v>0</v>
      </c>
      <c r="AY58">
        <v>133</v>
      </c>
      <c r="AZ58">
        <f>+AX58-AY58</f>
        <v>-133</v>
      </c>
      <c r="BA58">
        <v>132</v>
      </c>
      <c r="BB58">
        <v>0</v>
      </c>
      <c r="BC58">
        <f>+BA58-BB58</f>
        <v>132</v>
      </c>
    </row>
    <row r="59" spans="29:40" ht="12.75">
      <c r="AC59" s="19"/>
      <c r="AD59" s="19"/>
      <c r="AE59" s="19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55" ht="12.75">
      <c r="A60" t="s">
        <v>46</v>
      </c>
      <c r="B60">
        <f>+B27+B56+B58</f>
        <v>748979</v>
      </c>
      <c r="C60">
        <f>+C27+C56+C58</f>
        <v>656815</v>
      </c>
      <c r="D60">
        <f>+B60-C60</f>
        <v>92164</v>
      </c>
      <c r="E60">
        <f>+E27+E56+E58</f>
        <v>477705</v>
      </c>
      <c r="F60">
        <f>+F27+F56+F58</f>
        <v>441099</v>
      </c>
      <c r="G60">
        <f t="shared" si="6"/>
        <v>36606</v>
      </c>
      <c r="H60">
        <f>+H27+H56+H58</f>
        <v>339215</v>
      </c>
      <c r="I60">
        <f>+I27+I56+I58</f>
        <v>324163</v>
      </c>
      <c r="J60">
        <f>+H60-I60</f>
        <v>15052</v>
      </c>
      <c r="K60">
        <f>+K27+K56+K58</f>
        <v>253885</v>
      </c>
      <c r="L60">
        <f>+L27+L56+L58</f>
        <v>227726</v>
      </c>
      <c r="M60">
        <f>+K60-L60</f>
        <v>26159</v>
      </c>
      <c r="N60">
        <f>+N27+N56+N58</f>
        <v>196280</v>
      </c>
      <c r="O60">
        <f>+O27+O56+O58</f>
        <v>164859</v>
      </c>
      <c r="P60">
        <f>+N60-O60</f>
        <v>31421</v>
      </c>
      <c r="Q60">
        <f>+Q27+Q56+Q58</f>
        <v>142067</v>
      </c>
      <c r="R60">
        <f>+R27+R56+R58</f>
        <v>125082</v>
      </c>
      <c r="S60">
        <f>+Q60-R60</f>
        <v>16985</v>
      </c>
      <c r="T60">
        <f>+T27+T56+T58</f>
        <v>124697</v>
      </c>
      <c r="U60">
        <f>+U27+U56+U58</f>
        <v>112940</v>
      </c>
      <c r="V60">
        <f>+T60-U60</f>
        <v>11757</v>
      </c>
      <c r="W60">
        <f>+W27+W56+W58</f>
        <v>131845</v>
      </c>
      <c r="X60">
        <f>+X27+X56+X58</f>
        <v>125976</v>
      </c>
      <c r="Y60">
        <f>+W60-X60</f>
        <v>5869</v>
      </c>
      <c r="Z60">
        <f>+Z27+Z56+Z58</f>
        <v>109041</v>
      </c>
      <c r="AA60">
        <f>+AA27+AA56+AA58</f>
        <v>102639</v>
      </c>
      <c r="AB60">
        <f>+Z60-AA60</f>
        <v>6402</v>
      </c>
      <c r="AC60" s="19">
        <v>94238</v>
      </c>
      <c r="AD60" s="19">
        <v>90016</v>
      </c>
      <c r="AE60" s="19">
        <v>4222</v>
      </c>
      <c r="AF60" s="21">
        <v>98383</v>
      </c>
      <c r="AG60" s="21">
        <v>93872</v>
      </c>
      <c r="AH60" s="21">
        <v>4511</v>
      </c>
      <c r="AI60" s="21">
        <v>91729</v>
      </c>
      <c r="AJ60" s="21">
        <v>84936</v>
      </c>
      <c r="AK60" s="21">
        <v>6793</v>
      </c>
      <c r="AL60" s="21">
        <v>74752</v>
      </c>
      <c r="AM60" s="21">
        <v>75973</v>
      </c>
      <c r="AN60" s="21">
        <v>-1221</v>
      </c>
      <c r="AO60">
        <f>+AO27+AO56+AO58</f>
        <v>68977</v>
      </c>
      <c r="AP60">
        <f>+AP27+AP56+AP58</f>
        <v>63190</v>
      </c>
      <c r="AQ60">
        <f>+AO60-AP60</f>
        <v>5787</v>
      </c>
      <c r="AR60">
        <f>+AR27+AR56+AR58</f>
        <v>63757</v>
      </c>
      <c r="AS60">
        <f>+AS27+AS56+AS58</f>
        <v>55220</v>
      </c>
      <c r="AT60">
        <f>+AR60-AS60</f>
        <v>8537</v>
      </c>
      <c r="AU60">
        <f>+AU27+AU56+AU58</f>
        <v>50820</v>
      </c>
      <c r="AV60">
        <f>+AV27+AV56+AV58</f>
        <v>51410</v>
      </c>
      <c r="AW60">
        <f>+AU60-AV60</f>
        <v>-590</v>
      </c>
      <c r="AX60">
        <f>+AX27+AX56+AX58</f>
        <v>51102</v>
      </c>
      <c r="AY60">
        <f>+AY27+AY56+AY58</f>
        <v>48503</v>
      </c>
      <c r="AZ60">
        <f>+AX60-AY60</f>
        <v>2599</v>
      </c>
      <c r="BA60">
        <f>+BA27+BA56+BA58</f>
        <v>48839</v>
      </c>
      <c r="BB60">
        <f>+BB27+BB56+BB58</f>
        <v>51331</v>
      </c>
      <c r="BC60">
        <f>+BA60-BB60</f>
        <v>-2492</v>
      </c>
    </row>
    <row r="61" spans="29:40" ht="12.75">
      <c r="AC61" s="19"/>
      <c r="AD61" s="19"/>
      <c r="AE61" s="19"/>
      <c r="AF61" s="21"/>
      <c r="AG61" s="21"/>
      <c r="AH61" s="21"/>
      <c r="AI61" s="21"/>
      <c r="AJ61" s="21"/>
      <c r="AK61" s="21"/>
      <c r="AL61" s="21"/>
      <c r="AM61" s="21"/>
      <c r="AN61" s="21"/>
    </row>
    <row r="62" spans="1:55" ht="12.75">
      <c r="A62" t="s">
        <v>47</v>
      </c>
      <c r="B62" s="7">
        <v>0</v>
      </c>
      <c r="C62">
        <v>92164</v>
      </c>
      <c r="D62">
        <f>+B62-C62</f>
        <v>-92164</v>
      </c>
      <c r="E62" s="7">
        <v>0</v>
      </c>
      <c r="F62">
        <v>36606</v>
      </c>
      <c r="G62">
        <f t="shared" si="6"/>
        <v>-36606</v>
      </c>
      <c r="H62" s="7">
        <v>0</v>
      </c>
      <c r="I62">
        <v>15052</v>
      </c>
      <c r="J62">
        <f>+H62-I62</f>
        <v>-15052</v>
      </c>
      <c r="K62" s="7">
        <v>0</v>
      </c>
      <c r="L62">
        <v>26159</v>
      </c>
      <c r="M62">
        <f>+K62-L62</f>
        <v>-26159</v>
      </c>
      <c r="N62" s="7">
        <v>0</v>
      </c>
      <c r="O62">
        <v>31421</v>
      </c>
      <c r="P62">
        <f>+N62-O62</f>
        <v>-31421</v>
      </c>
      <c r="Q62" s="7">
        <v>0</v>
      </c>
      <c r="R62">
        <v>16985</v>
      </c>
      <c r="S62">
        <f>+Q62-R62</f>
        <v>-16985</v>
      </c>
      <c r="T62" s="7">
        <v>0</v>
      </c>
      <c r="U62">
        <v>11757</v>
      </c>
      <c r="V62">
        <f>+T62-U62</f>
        <v>-11757</v>
      </c>
      <c r="W62" s="7">
        <v>1448</v>
      </c>
      <c r="X62">
        <v>7316</v>
      </c>
      <c r="Y62">
        <f>+W62-X62</f>
        <v>-5868</v>
      </c>
      <c r="Z62" s="7">
        <v>0</v>
      </c>
      <c r="AA62">
        <v>6402</v>
      </c>
      <c r="AB62">
        <f>+Z62-AA62</f>
        <v>-6402</v>
      </c>
      <c r="AC62" s="20">
        <v>0</v>
      </c>
      <c r="AD62" s="19">
        <v>4222</v>
      </c>
      <c r="AE62" s="19">
        <v>-4222</v>
      </c>
      <c r="AF62" s="21">
        <v>0</v>
      </c>
      <c r="AG62" s="21">
        <v>4511</v>
      </c>
      <c r="AH62" s="21">
        <v>-4511</v>
      </c>
      <c r="AI62" s="21">
        <v>0</v>
      </c>
      <c r="AJ62" s="21">
        <v>6793</v>
      </c>
      <c r="AK62" s="21">
        <v>-6793</v>
      </c>
      <c r="AL62" s="21">
        <v>2936</v>
      </c>
      <c r="AM62" s="21">
        <v>1715</v>
      </c>
      <c r="AN62" s="21">
        <v>1221</v>
      </c>
      <c r="AO62" s="7">
        <v>0</v>
      </c>
      <c r="AP62" s="34">
        <v>5787</v>
      </c>
      <c r="AQ62">
        <f>+AO62-AP62</f>
        <v>-5787</v>
      </c>
      <c r="AR62" s="7">
        <v>321</v>
      </c>
      <c r="AS62">
        <v>8858</v>
      </c>
      <c r="AT62">
        <f>+AR62-AS62</f>
        <v>-8537</v>
      </c>
      <c r="AU62" s="7">
        <v>1623</v>
      </c>
      <c r="AV62">
        <v>1033</v>
      </c>
      <c r="AW62">
        <f>+AU62-AV62</f>
        <v>590</v>
      </c>
      <c r="AX62" s="7">
        <v>1245</v>
      </c>
      <c r="AY62">
        <v>3844</v>
      </c>
      <c r="AZ62">
        <f>+AX62-AY62</f>
        <v>-2599</v>
      </c>
      <c r="BA62" s="7">
        <v>3136</v>
      </c>
      <c r="BB62">
        <v>644</v>
      </c>
      <c r="BC62">
        <f>+BA62-BB62</f>
        <v>2492</v>
      </c>
    </row>
    <row r="63" spans="1:55" ht="12.75">
      <c r="A63" t="s">
        <v>48</v>
      </c>
      <c r="B63" s="7">
        <v>0</v>
      </c>
      <c r="C63" s="7">
        <v>0</v>
      </c>
      <c r="D63">
        <f>+B63-C63</f>
        <v>0</v>
      </c>
      <c r="E63" s="7">
        <v>0</v>
      </c>
      <c r="F63" s="7">
        <v>0</v>
      </c>
      <c r="G63">
        <f t="shared" si="6"/>
        <v>0</v>
      </c>
      <c r="H63" s="7">
        <v>0</v>
      </c>
      <c r="I63" s="7">
        <v>0</v>
      </c>
      <c r="J63">
        <f>+H63-I63</f>
        <v>0</v>
      </c>
      <c r="K63" s="7">
        <v>0</v>
      </c>
      <c r="L63" s="7">
        <v>0</v>
      </c>
      <c r="M63">
        <f>+K63-L63</f>
        <v>0</v>
      </c>
      <c r="N63" s="7">
        <v>0</v>
      </c>
      <c r="O63" s="7">
        <v>0</v>
      </c>
      <c r="P63">
        <f>+N63-O63</f>
        <v>0</v>
      </c>
      <c r="Q63" s="7">
        <v>0</v>
      </c>
      <c r="R63" s="7">
        <v>0</v>
      </c>
      <c r="S63">
        <f>+Q63-R63</f>
        <v>0</v>
      </c>
      <c r="T63" s="7">
        <v>0</v>
      </c>
      <c r="U63" s="7">
        <v>0</v>
      </c>
      <c r="V63">
        <f>+T63-U63</f>
        <v>0</v>
      </c>
      <c r="W63" s="7">
        <v>0</v>
      </c>
      <c r="X63" s="7">
        <v>26</v>
      </c>
      <c r="Y63">
        <f>+W63-X63</f>
        <v>-26</v>
      </c>
      <c r="Z63" s="7">
        <v>0</v>
      </c>
      <c r="AA63" s="7">
        <v>260</v>
      </c>
      <c r="AB63">
        <f>+Z63-AA63</f>
        <v>-260</v>
      </c>
      <c r="AC63" s="20">
        <v>0</v>
      </c>
      <c r="AD63" s="19">
        <v>393</v>
      </c>
      <c r="AE63" s="19">
        <v>-393</v>
      </c>
      <c r="AF63" s="21">
        <v>0</v>
      </c>
      <c r="AG63" s="21">
        <v>618</v>
      </c>
      <c r="AH63" s="21">
        <v>-618</v>
      </c>
      <c r="AI63" s="21">
        <v>0</v>
      </c>
      <c r="AJ63" s="21">
        <v>975</v>
      </c>
      <c r="AK63" s="21">
        <v>-975</v>
      </c>
      <c r="AL63" s="21">
        <v>0</v>
      </c>
      <c r="AM63" s="21">
        <v>1715</v>
      </c>
      <c r="AN63" s="21">
        <v>-1715</v>
      </c>
      <c r="AO63" s="7">
        <v>0</v>
      </c>
      <c r="AP63" s="7">
        <v>1143</v>
      </c>
      <c r="AQ63">
        <f>+AO63-AP63</f>
        <v>-1143</v>
      </c>
      <c r="AR63" s="7">
        <v>321</v>
      </c>
      <c r="AS63" s="7">
        <v>134</v>
      </c>
      <c r="AT63">
        <f>+AR63-AS63</f>
        <v>187</v>
      </c>
      <c r="AU63" s="7">
        <v>1623</v>
      </c>
      <c r="AV63" s="7">
        <v>335</v>
      </c>
      <c r="AW63">
        <f>+AU63-AV63</f>
        <v>1288</v>
      </c>
      <c r="AX63" s="7">
        <v>1245</v>
      </c>
      <c r="AY63" s="7">
        <v>459</v>
      </c>
      <c r="AZ63">
        <f>+AX63-AY63</f>
        <v>786</v>
      </c>
      <c r="BA63" s="7">
        <v>1858</v>
      </c>
      <c r="BB63" s="7">
        <v>644</v>
      </c>
      <c r="BC63">
        <f>+BA63-BB63</f>
        <v>1214</v>
      </c>
    </row>
    <row r="64" spans="1:55" ht="12.75">
      <c r="A64" t="s">
        <v>49</v>
      </c>
      <c r="B64" s="7">
        <v>0</v>
      </c>
      <c r="C64">
        <v>92164</v>
      </c>
      <c r="D64">
        <f>+B64-C64</f>
        <v>-92164</v>
      </c>
      <c r="E64" s="7">
        <v>0</v>
      </c>
      <c r="F64">
        <v>36606</v>
      </c>
      <c r="G64">
        <f t="shared" si="6"/>
        <v>-36606</v>
      </c>
      <c r="H64" s="7">
        <v>0</v>
      </c>
      <c r="I64">
        <v>15052</v>
      </c>
      <c r="J64">
        <f>+H64-I64</f>
        <v>-15052</v>
      </c>
      <c r="K64" s="7">
        <v>0</v>
      </c>
      <c r="L64">
        <v>26159</v>
      </c>
      <c r="M64">
        <f>+K64-L64</f>
        <v>-26159</v>
      </c>
      <c r="N64" s="7">
        <v>0</v>
      </c>
      <c r="O64">
        <v>31421</v>
      </c>
      <c r="P64">
        <f>+N64-O64</f>
        <v>-31421</v>
      </c>
      <c r="Q64" s="7">
        <v>0</v>
      </c>
      <c r="R64">
        <v>16985</v>
      </c>
      <c r="S64">
        <f>+Q64-R64</f>
        <v>-16985</v>
      </c>
      <c r="T64" s="7">
        <v>0</v>
      </c>
      <c r="U64">
        <v>11757</v>
      </c>
      <c r="V64">
        <f>+T64-U64</f>
        <v>-11757</v>
      </c>
      <c r="W64" s="7">
        <v>1448</v>
      </c>
      <c r="X64">
        <v>7290</v>
      </c>
      <c r="Y64">
        <f>+W64-X64</f>
        <v>-5842</v>
      </c>
      <c r="Z64" s="7">
        <v>0</v>
      </c>
      <c r="AA64">
        <v>6142</v>
      </c>
      <c r="AB64">
        <f>+Z64-AA64</f>
        <v>-6142</v>
      </c>
      <c r="AC64" s="20">
        <v>0</v>
      </c>
      <c r="AD64" s="19">
        <v>3829</v>
      </c>
      <c r="AE64" s="19">
        <v>-3829</v>
      </c>
      <c r="AF64" s="21">
        <v>0</v>
      </c>
      <c r="AG64" s="21">
        <v>3893</v>
      </c>
      <c r="AH64" s="21">
        <v>-3893</v>
      </c>
      <c r="AI64" s="21">
        <v>0</v>
      </c>
      <c r="AJ64" s="21">
        <v>5818</v>
      </c>
      <c r="AK64" s="21">
        <v>-5818</v>
      </c>
      <c r="AL64" s="21">
        <v>2936</v>
      </c>
      <c r="AM64" s="21">
        <v>0</v>
      </c>
      <c r="AN64" s="21">
        <v>2936</v>
      </c>
      <c r="AO64" s="7">
        <v>0</v>
      </c>
      <c r="AP64" s="34">
        <v>4644</v>
      </c>
      <c r="AQ64">
        <f>+AO64-AP64</f>
        <v>-4644</v>
      </c>
      <c r="AR64" s="7">
        <v>0</v>
      </c>
      <c r="AS64">
        <v>8724</v>
      </c>
      <c r="AT64">
        <f>+AR64-AS64</f>
        <v>-8724</v>
      </c>
      <c r="AU64" s="7">
        <v>0</v>
      </c>
      <c r="AV64">
        <v>698</v>
      </c>
      <c r="AW64">
        <f>+AU64-AV64</f>
        <v>-698</v>
      </c>
      <c r="AX64" s="7">
        <v>0</v>
      </c>
      <c r="AY64">
        <v>3385</v>
      </c>
      <c r="AZ64">
        <f>+AX64-AY64</f>
        <v>-3385</v>
      </c>
      <c r="BA64" s="7">
        <v>1278</v>
      </c>
      <c r="BB64">
        <v>0</v>
      </c>
      <c r="BC64">
        <f>+BA64-BB64</f>
        <v>1278</v>
      </c>
    </row>
    <row r="65" spans="1:55" ht="12.75">
      <c r="A65" s="13" t="s">
        <v>50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</row>
    <row r="66" spans="1:55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16" ht="12.75">
      <c r="A67" t="s">
        <v>79</v>
      </c>
      <c r="O67" s="19"/>
      <c r="P67" s="19"/>
    </row>
    <row r="68" ht="12.75">
      <c r="A68" t="s">
        <v>51</v>
      </c>
    </row>
    <row r="69" ht="12.75">
      <c r="A69" t="s">
        <v>52</v>
      </c>
    </row>
    <row r="70" spans="1:4" ht="12.75">
      <c r="A70" s="23" t="s">
        <v>53</v>
      </c>
      <c r="B70" s="23"/>
      <c r="C70" s="23"/>
      <c r="D70" s="23"/>
    </row>
    <row r="71" spans="1:55" ht="12.75">
      <c r="A71" s="39"/>
      <c r="B71" s="39"/>
      <c r="C71" s="39"/>
      <c r="D71" s="39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</row>
  </sheetData>
  <mergeCells count="18">
    <mergeCell ref="AC3:AE3"/>
    <mergeCell ref="AF3:AH3"/>
    <mergeCell ref="E3:G3"/>
    <mergeCell ref="N3:P3"/>
    <mergeCell ref="Q3:S3"/>
    <mergeCell ref="T3:V3"/>
    <mergeCell ref="K3:M3"/>
    <mergeCell ref="H3:J3"/>
    <mergeCell ref="B3:D3"/>
    <mergeCell ref="BA3:BC3"/>
    <mergeCell ref="AU3:AW3"/>
    <mergeCell ref="AX3:AZ3"/>
    <mergeCell ref="AI3:AK3"/>
    <mergeCell ref="AL3:AN3"/>
    <mergeCell ref="AO3:AQ3"/>
    <mergeCell ref="AR3:AT3"/>
    <mergeCell ref="W3:Y3"/>
    <mergeCell ref="Z3:AB3"/>
  </mergeCells>
  <hyperlinks>
    <hyperlink ref="A69" location="'BSE FMC'!A1" display="BSEFMC "/>
    <hyperlink ref="L69" location="'Options time series-NSE '!A1" display="Nifty Options"/>
    <hyperlink ref="L71" location="'Options time series-NSE '!A1" display="Nifty Futures"/>
    <hyperlink ref="A68" location="'BSE CD'!A1" display="BSE CD "/>
    <hyperlink ref="A70" location="'BSE HC'!A1" display="BSE HC "/>
    <hyperlink ref="A5" location="'BSE IT '!A1" display="BSE IT "/>
    <hyperlink ref="A67" location="'BSE 200'!A1" display="BSE200 "/>
    <hyperlink ref="A3" location="'BSE 200'!A1" display="BSE200 "/>
    <hyperlink ref="A4" location="'BSE 500'!A1" tooltip="Time Series on BSE FMC" display="BSE500 "/>
    <hyperlink ref="L1" location="'Options time series-NSE '!A1" tooltip="Time Series on BSE 200" display="Stock Futures"/>
    <hyperlink ref="L2" location="'Options time series-NSE '!A1" display="Nifty Options"/>
    <hyperlink ref="O67" location="'Options time series-NSE '!A1" display="Nifty Futures"/>
    <hyperlink ref="L70" location="'Options time series-NSE '!A1" display="Stock Futures"/>
    <hyperlink ref="L68" location="'Options time series-NSE '!A1" display="Nifty Futures"/>
    <hyperlink ref="G70" location="'S&amp;P CNX NIFTY'!A1" display="S&amp;P CNX Nifty"/>
    <hyperlink ref="G71" location="'CNX Nifty Junior'!A1" display="CNX Nifty Junior"/>
    <hyperlink ref="F71" location="'BSE CG'!A1" display="BSE CG "/>
    <hyperlink ref="L67" location="'BSE 200'!A1" display="BSE200 "/>
    <hyperlink ref="F68" location="'BSE CD'!A1" display="BSE CD "/>
    <hyperlink ref="F69" location="'BSE FMC'!A1" display="BSEFMC "/>
    <hyperlink ref="F70" location="'BSE HC'!A1" display="BSE HC "/>
    <hyperlink ref="BB4" location="'BSE TECK'!A1" display="BSE TECk "/>
    <hyperlink ref="AY4" location="'BSE TECK'!A1" display="BSE TECk "/>
    <hyperlink ref="AV4" location="'BSE TECK'!A1" display="BSE TECk "/>
    <hyperlink ref="AS4" location="'BSE TECK'!A1" display="BSE TECk "/>
    <hyperlink ref="AP4" location="'BSE TECK'!A1" display="BSE TECk "/>
    <hyperlink ref="X4" location="'Options time series-NSE '!A1" display="Stock Options"/>
    <hyperlink ref="X3" location="'Options time series-NSE '!A1" display="Nifty Options"/>
    <hyperlink ref="U5" location="'Options time series-NSE '!A1" display="Nifty Futures"/>
    <hyperlink ref="U4" location="'BSE TECK'!A1" display="BSE TECk "/>
    <hyperlink ref="R5" location="'BSE 200'!A1" display="BSE200 "/>
    <hyperlink ref="R4" location="'BSE TECK'!A1" display="BSE TECk "/>
    <hyperlink ref="O4" location="'BSE TECK'!A1" display="BSE TECk "/>
    <hyperlink ref="L4" location="'BSE TECK'!A1" display="BSE TECk "/>
    <hyperlink ref="F4" location="'BSE TECK'!A1" display="BSE TECk "/>
    <hyperlink ref="I4" location="'BSE TECK'!A1" display="BSE TECk "/>
    <hyperlink ref="C4" location="'BSE TECK'!A1" display="BSE TECk "/>
  </hyperlinks>
  <printOptions horizontalCentered="1" verticalCentered="1"/>
  <pageMargins left="0" right="0" top="0" bottom="0" header="0" footer="0"/>
  <pageSetup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Ramesh</dc:creator>
  <cp:keywords/>
  <dc:description/>
  <cp:lastModifiedBy>test</cp:lastModifiedBy>
  <cp:lastPrinted>1999-12-31T22:39:16Z</cp:lastPrinted>
  <dcterms:created xsi:type="dcterms:W3CDTF">2005-04-07T17:49:05Z</dcterms:created>
  <dcterms:modified xsi:type="dcterms:W3CDTF">2009-01-02T11:03:57Z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