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1"/>
  </bookViews>
  <sheets>
    <sheet name="Table-3a" sheetId="1" r:id="rId1"/>
    <sheet name="Table-3b" sheetId="2" r:id="rId2"/>
  </sheets>
  <definedNames/>
  <calcPr fullCalcOnLoad="1"/>
</workbook>
</file>

<file path=xl/sharedStrings.xml><?xml version="1.0" encoding="utf-8"?>
<sst xmlns="http://schemas.openxmlformats.org/spreadsheetml/2006/main" count="240" uniqueCount="171">
  <si>
    <t>(Million tonnes)</t>
  </si>
  <si>
    <t>Crop</t>
  </si>
  <si>
    <t>Season</t>
  </si>
  <si>
    <t>2004-05</t>
  </si>
  <si>
    <t>2003-04</t>
  </si>
  <si>
    <t>2002-03</t>
  </si>
  <si>
    <t>2001-02</t>
  </si>
  <si>
    <t>2000-2001</t>
  </si>
  <si>
    <t>1999-2000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</si>
  <si>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</si>
  <si>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</si>
  <si>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</si>
  <si>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</si>
  <si>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</si>
  <si>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</si>
  <si>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</si>
  <si>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</si>
  <si>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</si>
  <si>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11 Advance</t>
  </si>
  <si>
    <t xml:space="preserve">IV Advance </t>
  </si>
  <si>
    <t>final</t>
  </si>
  <si>
    <t xml:space="preserve">Estimates </t>
  </si>
  <si>
    <t>Rice</t>
  </si>
  <si>
    <t>Kharif</t>
  </si>
  <si>
    <t>Rabi</t>
  </si>
  <si>
    <t>Total</t>
  </si>
  <si>
    <t>Wheat</t>
  </si>
  <si>
    <t>Jowar</t>
  </si>
  <si>
    <t>Bajra</t>
  </si>
  <si>
    <t>Maize</t>
  </si>
  <si>
    <t>Ragi</t>
  </si>
  <si>
    <t>Small Millets</t>
  </si>
  <si>
    <t>Barley</t>
  </si>
  <si>
    <t>Coarse Cereals</t>
  </si>
  <si>
    <t>Cereals</t>
  </si>
  <si>
    <t>Tur</t>
  </si>
  <si>
    <t>Other Kharif Pulses</t>
  </si>
  <si>
    <t>Gram</t>
  </si>
  <si>
    <t>Other Rabi Pulses</t>
  </si>
  <si>
    <t>Total Pulses</t>
  </si>
  <si>
    <t>Total Foodgrains</t>
  </si>
  <si>
    <t>Commercial Crops</t>
  </si>
  <si>
    <t>(Lakh tonnes)</t>
  </si>
  <si>
    <t>Groundnut</t>
  </si>
  <si>
    <t>Castorseed</t>
  </si>
  <si>
    <t>Sesamum</t>
  </si>
  <si>
    <t>Nigerseed</t>
  </si>
  <si>
    <t xml:space="preserve">Rapeseed &amp; Mustard    </t>
  </si>
  <si>
    <t>Linseed</t>
  </si>
  <si>
    <t>Safflower</t>
  </si>
  <si>
    <t>Sunflower</t>
  </si>
  <si>
    <t>Soyabean</t>
  </si>
  <si>
    <t>Total Nine Oilseeds</t>
  </si>
  <si>
    <t>Cotton #</t>
  </si>
  <si>
    <t>Jute ##</t>
  </si>
  <si>
    <t>Mesta ##</t>
  </si>
  <si>
    <t>Jute &amp; Mesta ##</t>
  </si>
  <si>
    <t>Sugarcane (Cane)</t>
  </si>
  <si>
    <t>#  Lakh bales of 170 kgs. each.</t>
  </si>
  <si>
    <t>##  Lakh bales of 180 kgs. each</t>
  </si>
  <si>
    <t xml:space="preserve">Note: i.  Figures within brackets represent growth over the corresponding period of the previous year. </t>
  </si>
  <si>
    <t>Source:www.agricrop.nic.in dated 19.01.2005</t>
  </si>
  <si>
    <t>Table:3b:Trends in Production of Principal Crops</t>
  </si>
  <si>
    <t>Fiscal Year So Far</t>
  </si>
  <si>
    <t>Item</t>
  </si>
  <si>
    <t>2001-01</t>
  </si>
  <si>
    <t>1999-00</t>
  </si>
  <si>
    <t>Procurement</t>
  </si>
  <si>
    <t xml:space="preserve">upto Apr 25. </t>
  </si>
  <si>
    <t>Marketing Year</t>
  </si>
  <si>
    <t xml:space="preserve">    Rice (Oct-Sep)</t>
  </si>
  <si>
    <t>-</t>
  </si>
  <si>
    <t>22.83(39.1)</t>
  </si>
  <si>
    <t>16.41(-22.9)</t>
  </si>
  <si>
    <t>21.28(8.7)</t>
  </si>
  <si>
    <t>19.59(13.3)</t>
  </si>
  <si>
    <t>17.28(49.5)</t>
  </si>
  <si>
    <t>11.56(-20.4)</t>
  </si>
  <si>
    <t>14.52(22.4)</t>
  </si>
  <si>
    <t>11.86(19.7)</t>
  </si>
  <si>
    <t>9.91(-24.5)</t>
  </si>
  <si>
    <t xml:space="preserve">   Wheat (Apr-Mar)</t>
  </si>
  <si>
    <t>16.80(6.3)</t>
  </si>
  <si>
    <t>15.80(-17.1)</t>
  </si>
  <si>
    <t>19.06(-7.8)</t>
  </si>
  <si>
    <t>20.63(26.1)</t>
  </si>
  <si>
    <t>16.36(15.7)</t>
  </si>
  <si>
    <t>14.14(11.8)</t>
  </si>
  <si>
    <t>12.65(36.0)</t>
  </si>
  <si>
    <t>9.30(14.0)</t>
  </si>
  <si>
    <t>8.16(-33.8)</t>
  </si>
  <si>
    <t>12.33(3.9)</t>
  </si>
  <si>
    <t xml:space="preserve"> Total</t>
  </si>
  <si>
    <t>16.80(-56.5)</t>
  </si>
  <si>
    <t>38.63(8.9)</t>
  </si>
  <si>
    <t>35.47(-15.5)</t>
  </si>
  <si>
    <t>41.91(16.6)</t>
  </si>
  <si>
    <t>35.95(14.3)</t>
  </si>
  <si>
    <t>31.43(29.8)</t>
  </si>
  <si>
    <t>24.22(1.7)</t>
  </si>
  <si>
    <t>23.82(18.9)</t>
  </si>
  <si>
    <t>20.02(-9.9)</t>
  </si>
  <si>
    <t>22.24(-11.0)</t>
  </si>
  <si>
    <t>Offtake</t>
  </si>
  <si>
    <t>Apr-Feb.</t>
  </si>
  <si>
    <t>Financial Year</t>
  </si>
  <si>
    <t xml:space="preserve">   Rice</t>
  </si>
  <si>
    <t>25.04(1.6)</t>
  </si>
  <si>
    <t>24.64(60.6)</t>
  </si>
  <si>
    <t>15.32(47.0)</t>
  </si>
  <si>
    <t>10.42(-16.1)</t>
  </si>
  <si>
    <t>12.42(5.0)</t>
  </si>
  <si>
    <t>11.83(5.6)</t>
  </si>
  <si>
    <t>11.20(-9.0)</t>
  </si>
  <si>
    <t>12.31(5.8)</t>
  </si>
  <si>
    <t>11.63(36.0)</t>
  </si>
  <si>
    <t xml:space="preserve">   Wheat</t>
  </si>
  <si>
    <t>(-27.4)</t>
  </si>
  <si>
    <t>24.29(-2.8)</t>
  </si>
  <si>
    <t>24.99(56.4)</t>
  </si>
  <si>
    <t>15.98(105.1)</t>
  </si>
  <si>
    <t>7.79(-26.7)</t>
  </si>
  <si>
    <t>10.63(19.4)</t>
  </si>
  <si>
    <t>8.90(14.7)</t>
  </si>
  <si>
    <t>7.76(-41.7)</t>
  </si>
  <si>
    <t>13.32(4.7)</t>
  </si>
  <si>
    <t>12.72(20.1)</t>
  </si>
  <si>
    <t>(-20.0)</t>
  </si>
  <si>
    <t>49.33(-0.6)</t>
  </si>
  <si>
    <t>49.63(58.6</t>
  </si>
  <si>
    <t>31.30(71.9)</t>
  </si>
  <si>
    <t>18.21(-21.0)</t>
  </si>
  <si>
    <t>23.05(11.2)</t>
  </si>
  <si>
    <t>20.73(9.3)</t>
  </si>
  <si>
    <t>18.96(-26.0)</t>
  </si>
  <si>
    <t>25.63(5.3)</t>
  </si>
  <si>
    <t>24.35(25.3)</t>
  </si>
  <si>
    <t>Stock : month end / year end</t>
  </si>
  <si>
    <t>(As on Mar.1, 05 )</t>
  </si>
  <si>
    <t>(As on Mar.1, 04 )</t>
  </si>
  <si>
    <t>13.1(-23.8)</t>
  </si>
  <si>
    <t>17.2(-30.9)</t>
  </si>
  <si>
    <t>24.90(7.4)</t>
  </si>
  <si>
    <t>23.19(47.5)</t>
  </si>
  <si>
    <t>15.72(29.3)</t>
  </si>
  <si>
    <t>12.16(-6.8)</t>
  </si>
  <si>
    <t>13.05(-0.9)</t>
  </si>
  <si>
    <t>13.17(0.8)</t>
  </si>
  <si>
    <t>13.06(-27.8)</t>
  </si>
  <si>
    <t>6.9(-55.8)</t>
  </si>
  <si>
    <t>15.6(-40.0)</t>
  </si>
  <si>
    <t>26.00(20.9)</t>
  </si>
  <si>
    <t>21.50(63.0)</t>
  </si>
  <si>
    <t>13.19(36.5)</t>
  </si>
  <si>
    <t>9.66(90.2)</t>
  </si>
  <si>
    <t>5.08(56.8)</t>
  </si>
  <si>
    <t>3.24(-58.2)</t>
  </si>
  <si>
    <t>7.76(-11.0)</t>
  </si>
  <si>
    <t>(-12.4)</t>
  </si>
  <si>
    <t>20.0(-39.0)</t>
  </si>
  <si>
    <t>32.8(-35.6)</t>
  </si>
  <si>
    <t>50.90(13.9)</t>
  </si>
  <si>
    <t>44.69(55.6)</t>
  </si>
  <si>
    <t>28.91(32.5)</t>
  </si>
  <si>
    <t>21.82(20.4)</t>
  </si>
  <si>
    <t>18.12(10.4)</t>
  </si>
  <si>
    <t>16.41(-21.2)</t>
  </si>
  <si>
    <t>20.82(-22.3)</t>
  </si>
  <si>
    <t xml:space="preserve">            ii.  Full marketing year for rice is  October-September and for wheat  April -March.</t>
  </si>
  <si>
    <t>Source:  Montthly Economic Report, (GOI) , Handbook of Statistics of Indian Economy  (RBI) and CMIE</t>
  </si>
  <si>
    <t>Table 3a : Procurment, Offtake and Stock of Foodgrains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</si>
</sst>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0\)"/>
    <numFmt numFmtId="165" formatCode="\(0.0\)"/>
    <numFmt numFmtId="166" formatCode="#,##0.00_);\(\-#,##0.0\)"/>
    <numFmt numFmtId="167" formatCode="0.0"/>
    <numFmt numFmtId="168" formatCode="#,##0.00;[Red]#,##0.00"/>
    <numFmt numFmtId="169" formatCode="[$¢-440A]#,##0.00;[Red][$¢-440A]#,##0.00"/>
  </numFmts>
  <fonts count="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left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2" fontId="0" fillId="0" borderId="2" xfId="0" applyNumberFormat="1" applyFont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 quotePrefix="1">
      <alignment/>
    </xf>
    <xf numFmtId="2" fontId="0" fillId="0" borderId="2" xfId="0" applyNumberFormat="1" applyFont="1" applyFill="1" applyBorder="1" applyAlignment="1" quotePrefix="1">
      <alignment horizontal="righ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 quotePrefix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2" xfId="0" applyFont="1" applyBorder="1" applyAlignment="1" quotePrefix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 horizontal="centerContinuous"/>
    </xf>
    <xf numFmtId="0" fontId="4" fillId="0" borderId="0" xfId="0" applyFont="1" applyBorder="1" applyAlignment="1" quotePrefix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 applyAlignment="1" quotePrefix="1">
      <alignment horizontal="center"/>
    </xf>
    <xf numFmtId="165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 quotePrefix="1">
      <alignment/>
    </xf>
    <xf numFmtId="165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166" fontId="4" fillId="0" borderId="0" xfId="0" applyNumberFormat="1" applyFont="1" applyBorder="1" applyAlignment="1" quotePrefix="1">
      <alignment horizontal="left"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left"/>
    </xf>
    <xf numFmtId="2" fontId="4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5" fontId="4" fillId="0" borderId="0" xfId="0" applyNumberFormat="1" applyFont="1" applyAlignment="1" quotePrefix="1">
      <alignment horizontal="right"/>
    </xf>
    <xf numFmtId="2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/>
    </xf>
    <xf numFmtId="2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2" fontId="4" fillId="0" borderId="0" xfId="0" applyNumberFormat="1" applyFont="1" applyBorder="1" applyAlignment="1" quotePrefix="1">
      <alignment/>
    </xf>
    <xf numFmtId="167" fontId="4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 horizontal="left"/>
    </xf>
    <xf numFmtId="2" fontId="4" fillId="0" borderId="0" xfId="0" applyNumberFormat="1" applyFont="1" applyAlignment="1" quotePrefix="1">
      <alignment/>
    </xf>
    <xf numFmtId="167" fontId="4" fillId="0" borderId="0" xfId="0" applyNumberFormat="1" applyFont="1" applyAlignment="1">
      <alignment horizontal="left"/>
    </xf>
    <xf numFmtId="166" fontId="4" fillId="0" borderId="0" xfId="0" applyNumberFormat="1" applyFont="1" applyAlignment="1" quotePrefix="1">
      <alignment horizontal="right"/>
    </xf>
    <xf numFmtId="168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 quotePrefix="1">
      <alignment horizontal="right"/>
    </xf>
    <xf numFmtId="166" fontId="4" fillId="0" borderId="1" xfId="0" applyNumberFormat="1" applyFont="1" applyBorder="1" applyAlignment="1" quotePrefix="1">
      <alignment horizontal="left"/>
    </xf>
    <xf numFmtId="168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 quotePrefix="1">
      <alignment/>
    </xf>
    <xf numFmtId="169" fontId="4" fillId="0" borderId="0" xfId="0" applyNumberFormat="1" applyFont="1" applyAlignment="1">
      <alignment horizontal="left"/>
    </xf>
    <xf numFmtId="0" fontId="4" fillId="0" borderId="0" xfId="0" applyFont="1" applyAlignment="1" quotePrefix="1">
      <alignment horizontal="centerContinuous"/>
    </xf>
    <xf numFmtId="0" fontId="6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centerContinuous"/>
    </xf>
    <xf numFmtId="0" fontId="0" fillId="0" borderId="0" xfId="0" applyAlignment="1">
      <alignment horizontal="left"/>
    </xf>
    <xf numFmtId="17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A17" sqref="A17"/>
    </sheetView>
  </sheetViews>
  <sheetFormatPr defaultColWidth="9.140625" defaultRowHeight="12.75"/>
  <cols>
    <col min="1" max="1" width="26.8515625" style="0" customWidth="1"/>
    <col min="2" max="2" width="11.140625" style="0" customWidth="1"/>
    <col min="3" max="3" width="6.28125" style="0" bestFit="1" customWidth="1"/>
    <col min="4" max="4" width="15.421875" style="0" customWidth="1"/>
    <col min="5" max="5" width="9.57421875" style="0" customWidth="1"/>
    <col min="6" max="6" width="10.28125" style="0" customWidth="1"/>
    <col min="7" max="7" width="10.8515625" style="0" bestFit="1" customWidth="1"/>
    <col min="8" max="8" width="11.28125" style="0" bestFit="1" customWidth="1"/>
    <col min="9" max="9" width="13.140625" style="0" customWidth="1"/>
    <col min="10" max="10" width="10.28125" style="0" bestFit="1" customWidth="1"/>
    <col min="11" max="12" width="10.8515625" style="0" bestFit="1" customWidth="1"/>
    <col min="13" max="13" width="10.421875" style="0" customWidth="1"/>
    <col min="14" max="14" width="10.8515625" style="0" bestFit="1" customWidth="1"/>
    <col min="15" max="15" width="7.140625" style="0" customWidth="1"/>
  </cols>
  <sheetData>
    <row r="1" spans="1:18" ht="12.75">
      <c r="A1" s="40" t="s">
        <v>170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 t="s">
        <v>0</v>
      </c>
      <c r="N1" s="41"/>
      <c r="O1" s="43"/>
      <c r="P1" s="43"/>
      <c r="Q1" s="43"/>
      <c r="R1" s="43"/>
    </row>
    <row r="2" spans="1:18" ht="12.75">
      <c r="A2" s="44"/>
      <c r="B2" s="97" t="s">
        <v>63</v>
      </c>
      <c r="C2" s="97"/>
      <c r="D2" s="97"/>
      <c r="E2" s="33"/>
      <c r="F2" s="45"/>
      <c r="G2" s="45"/>
      <c r="H2" s="45"/>
      <c r="I2" s="47"/>
      <c r="J2" s="47"/>
      <c r="K2" s="45"/>
      <c r="L2" s="46"/>
      <c r="M2" s="45"/>
      <c r="N2" s="45"/>
      <c r="O2" s="48"/>
      <c r="P2" s="49"/>
      <c r="Q2" s="49"/>
      <c r="R2" s="49"/>
    </row>
    <row r="3" spans="1:18" ht="12.75">
      <c r="A3" s="50" t="s">
        <v>64</v>
      </c>
      <c r="B3" s="96" t="s">
        <v>3</v>
      </c>
      <c r="C3" s="96"/>
      <c r="D3" s="50" t="s">
        <v>4</v>
      </c>
      <c r="E3" s="98" t="s">
        <v>3</v>
      </c>
      <c r="F3" s="50" t="s">
        <v>4</v>
      </c>
      <c r="G3" s="50" t="s">
        <v>5</v>
      </c>
      <c r="H3" s="50" t="s">
        <v>6</v>
      </c>
      <c r="I3" s="50" t="s">
        <v>65</v>
      </c>
      <c r="J3" s="50" t="s">
        <v>66</v>
      </c>
      <c r="K3" s="50" t="s">
        <v>9</v>
      </c>
      <c r="L3" s="50">
        <v>1997.98</v>
      </c>
      <c r="M3" s="50" t="s">
        <v>11</v>
      </c>
      <c r="N3" s="50" t="s">
        <v>12</v>
      </c>
      <c r="O3" s="50" t="s">
        <v>13</v>
      </c>
      <c r="P3" s="51"/>
      <c r="Q3" s="51"/>
      <c r="R3" s="51"/>
    </row>
    <row r="4" spans="1:18" ht="12.75">
      <c r="A4" s="52" t="s">
        <v>67</v>
      </c>
      <c r="B4" s="53" t="s">
        <v>68</v>
      </c>
      <c r="C4" s="51"/>
      <c r="D4" s="53" t="s">
        <v>68</v>
      </c>
      <c r="F4" s="43"/>
      <c r="G4" s="43"/>
      <c r="H4" s="51"/>
      <c r="I4" s="54" t="s">
        <v>69</v>
      </c>
      <c r="J4" s="51"/>
      <c r="K4" s="55"/>
      <c r="L4" s="56"/>
      <c r="M4" s="57"/>
      <c r="N4" s="58"/>
      <c r="O4" s="57"/>
      <c r="P4" s="59"/>
      <c r="Q4" s="56"/>
      <c r="R4" s="57"/>
    </row>
    <row r="5" spans="1:18" ht="12.75">
      <c r="A5" s="37" t="s">
        <v>70</v>
      </c>
      <c r="B5" s="60">
        <v>20.77</v>
      </c>
      <c r="C5" s="61">
        <v>7.2</v>
      </c>
      <c r="D5" s="62">
        <v>19.38</v>
      </c>
      <c r="E5" s="63" t="s">
        <v>71</v>
      </c>
      <c r="F5" s="64" t="s">
        <v>72</v>
      </c>
      <c r="G5" s="65" t="s">
        <v>73</v>
      </c>
      <c r="H5" s="66" t="s">
        <v>74</v>
      </c>
      <c r="I5" s="67" t="s">
        <v>75</v>
      </c>
      <c r="J5" s="68" t="s">
        <v>76</v>
      </c>
      <c r="K5" s="67" t="s">
        <v>77</v>
      </c>
      <c r="L5" s="68" t="s">
        <v>78</v>
      </c>
      <c r="M5" s="64" t="s">
        <v>79</v>
      </c>
      <c r="N5" s="68" t="s">
        <v>80</v>
      </c>
      <c r="O5" s="69">
        <v>13.12</v>
      </c>
      <c r="P5" s="56"/>
      <c r="Q5" s="57"/>
      <c r="R5" s="56"/>
    </row>
    <row r="6" spans="1:18" ht="12.75">
      <c r="A6" s="37" t="s">
        <v>81</v>
      </c>
      <c r="B6" s="60">
        <v>11.78</v>
      </c>
      <c r="C6" s="61">
        <v>-7.3</v>
      </c>
      <c r="D6" s="62">
        <v>12.71</v>
      </c>
      <c r="E6" s="70" t="s">
        <v>82</v>
      </c>
      <c r="F6" s="65" t="s">
        <v>83</v>
      </c>
      <c r="G6" s="65" t="s">
        <v>84</v>
      </c>
      <c r="H6" s="71" t="s">
        <v>85</v>
      </c>
      <c r="I6" s="67" t="s">
        <v>86</v>
      </c>
      <c r="J6" s="68" t="s">
        <v>87</v>
      </c>
      <c r="K6" s="64" t="s">
        <v>88</v>
      </c>
      <c r="L6" s="68" t="s">
        <v>89</v>
      </c>
      <c r="M6" s="64" t="s">
        <v>90</v>
      </c>
      <c r="N6" s="68" t="s">
        <v>91</v>
      </c>
      <c r="O6" s="69">
        <v>11.87</v>
      </c>
      <c r="P6" s="72"/>
      <c r="Q6" s="57"/>
      <c r="R6" s="56"/>
    </row>
    <row r="7" spans="1:18" ht="12.75">
      <c r="A7" s="37" t="s">
        <v>92</v>
      </c>
      <c r="B7" s="60">
        <v>32.55</v>
      </c>
      <c r="C7" s="61">
        <v>6.8</v>
      </c>
      <c r="D7" s="62">
        <v>32.09</v>
      </c>
      <c r="E7" s="70" t="s">
        <v>93</v>
      </c>
      <c r="F7" s="64" t="s">
        <v>94</v>
      </c>
      <c r="G7" s="65" t="s">
        <v>95</v>
      </c>
      <c r="H7" s="71" t="s">
        <v>96</v>
      </c>
      <c r="I7" s="67" t="s">
        <v>97</v>
      </c>
      <c r="J7" s="68" t="s">
        <v>98</v>
      </c>
      <c r="K7" s="67" t="s">
        <v>99</v>
      </c>
      <c r="L7" s="68" t="s">
        <v>100</v>
      </c>
      <c r="M7" s="64" t="s">
        <v>101</v>
      </c>
      <c r="N7" s="68" t="s">
        <v>102</v>
      </c>
      <c r="O7" s="69">
        <v>24.99</v>
      </c>
      <c r="P7" s="56"/>
      <c r="Q7" s="57"/>
      <c r="R7" s="56"/>
    </row>
    <row r="8" spans="1:18" ht="12.75">
      <c r="A8" s="52" t="s">
        <v>103</v>
      </c>
      <c r="B8" s="65" t="s">
        <v>104</v>
      </c>
      <c r="C8" s="73"/>
      <c r="D8" s="65" t="s">
        <v>104</v>
      </c>
      <c r="F8" s="64"/>
      <c r="G8" s="41"/>
      <c r="H8" s="41"/>
      <c r="I8" s="41" t="s">
        <v>105</v>
      </c>
      <c r="J8" s="66"/>
      <c r="L8" s="64"/>
      <c r="M8" s="41"/>
      <c r="N8" s="64"/>
      <c r="O8" s="41"/>
      <c r="P8" s="43"/>
      <c r="Q8" s="43"/>
      <c r="R8" s="43"/>
    </row>
    <row r="9" spans="1:18" ht="12.75">
      <c r="A9" s="37" t="s">
        <v>106</v>
      </c>
      <c r="B9" s="62">
        <v>19.92</v>
      </c>
      <c r="C9" s="74">
        <v>-12.7</v>
      </c>
      <c r="D9" s="62">
        <v>22.81</v>
      </c>
      <c r="F9" s="64" t="s">
        <v>107</v>
      </c>
      <c r="G9" s="64" t="s">
        <v>108</v>
      </c>
      <c r="H9" s="68" t="s">
        <v>109</v>
      </c>
      <c r="I9" s="67" t="s">
        <v>110</v>
      </c>
      <c r="J9" s="68" t="s">
        <v>111</v>
      </c>
      <c r="K9" s="64" t="s">
        <v>112</v>
      </c>
      <c r="L9" s="68" t="s">
        <v>113</v>
      </c>
      <c r="M9" s="64" t="s">
        <v>114</v>
      </c>
      <c r="N9" s="68" t="s">
        <v>115</v>
      </c>
      <c r="O9" s="69">
        <v>8.55</v>
      </c>
      <c r="P9" s="72"/>
      <c r="Q9" s="59"/>
      <c r="R9" s="56"/>
    </row>
    <row r="10" spans="1:18" ht="12.75">
      <c r="A10" s="37" t="s">
        <v>116</v>
      </c>
      <c r="B10" s="62">
        <v>16.21</v>
      </c>
      <c r="C10" s="74" t="s">
        <v>117</v>
      </c>
      <c r="D10" s="62">
        <v>22.33</v>
      </c>
      <c r="F10" s="64" t="s">
        <v>118</v>
      </c>
      <c r="G10" s="67" t="s">
        <v>119</v>
      </c>
      <c r="H10" s="68" t="s">
        <v>120</v>
      </c>
      <c r="I10" s="67" t="s">
        <v>121</v>
      </c>
      <c r="J10" s="68" t="s">
        <v>122</v>
      </c>
      <c r="K10" s="67" t="s">
        <v>123</v>
      </c>
      <c r="L10" s="68" t="s">
        <v>124</v>
      </c>
      <c r="M10" s="64" t="s">
        <v>125</v>
      </c>
      <c r="N10" s="68" t="s">
        <v>126</v>
      </c>
      <c r="O10" s="75">
        <v>10.59</v>
      </c>
      <c r="P10" s="56"/>
      <c r="Q10" s="59"/>
      <c r="R10" s="56"/>
    </row>
    <row r="11" spans="1:18" ht="12.75">
      <c r="A11" s="37" t="s">
        <v>92</v>
      </c>
      <c r="B11" s="62">
        <v>36.13</v>
      </c>
      <c r="C11" s="74" t="s">
        <v>127</v>
      </c>
      <c r="D11" s="62">
        <v>45.14</v>
      </c>
      <c r="F11" s="64" t="s">
        <v>128</v>
      </c>
      <c r="G11" s="64" t="s">
        <v>129</v>
      </c>
      <c r="H11" s="68" t="s">
        <v>130</v>
      </c>
      <c r="I11" s="67" t="s">
        <v>131</v>
      </c>
      <c r="J11" s="68" t="s">
        <v>132</v>
      </c>
      <c r="K11" s="67" t="s">
        <v>133</v>
      </c>
      <c r="L11" s="68" t="s">
        <v>134</v>
      </c>
      <c r="M11" s="64" t="s">
        <v>135</v>
      </c>
      <c r="N11" s="68" t="s">
        <v>136</v>
      </c>
      <c r="O11" s="69">
        <v>19.44</v>
      </c>
      <c r="P11" s="56"/>
      <c r="Q11" s="59"/>
      <c r="R11" s="56"/>
    </row>
    <row r="12" spans="1:18" ht="12.75">
      <c r="A12" s="52" t="s">
        <v>137</v>
      </c>
      <c r="B12" s="37" t="s">
        <v>138</v>
      </c>
      <c r="C12" s="76"/>
      <c r="D12" s="37" t="s">
        <v>139</v>
      </c>
      <c r="F12" s="37"/>
      <c r="G12" s="41"/>
      <c r="H12" s="64"/>
      <c r="I12" s="37" t="s">
        <v>105</v>
      </c>
      <c r="J12" s="66"/>
      <c r="K12" s="37"/>
      <c r="L12" s="77"/>
      <c r="M12" s="36"/>
      <c r="N12" s="66"/>
      <c r="O12" s="69"/>
      <c r="P12" s="56"/>
      <c r="Q12" s="59"/>
      <c r="R12" s="56"/>
    </row>
    <row r="13" spans="1:18" ht="12.75">
      <c r="A13" s="37" t="s">
        <v>106</v>
      </c>
      <c r="B13" s="62">
        <v>13.66</v>
      </c>
      <c r="C13" s="61">
        <v>0.589101620029453</v>
      </c>
      <c r="D13" s="78">
        <v>13.58</v>
      </c>
      <c r="F13" s="64" t="s">
        <v>140</v>
      </c>
      <c r="G13" s="78" t="s">
        <v>141</v>
      </c>
      <c r="H13" s="71" t="s">
        <v>142</v>
      </c>
      <c r="I13" s="67" t="s">
        <v>143</v>
      </c>
      <c r="J13" s="68" t="s">
        <v>144</v>
      </c>
      <c r="K13" s="64" t="s">
        <v>145</v>
      </c>
      <c r="L13" s="68" t="s">
        <v>146</v>
      </c>
      <c r="M13" s="64" t="s">
        <v>147</v>
      </c>
      <c r="N13" s="68" t="s">
        <v>148</v>
      </c>
      <c r="O13" s="69">
        <v>18.08</v>
      </c>
      <c r="P13" s="56"/>
      <c r="Q13" s="59"/>
      <c r="R13" s="56"/>
    </row>
    <row r="14" spans="1:18" ht="12.75">
      <c r="A14" s="37" t="s">
        <v>116</v>
      </c>
      <c r="B14" s="65">
        <v>5.75</v>
      </c>
      <c r="C14" s="79">
        <v>-32.90548424737456</v>
      </c>
      <c r="D14" s="78">
        <v>8.57</v>
      </c>
      <c r="F14" s="64" t="s">
        <v>149</v>
      </c>
      <c r="G14" s="78" t="s">
        <v>150</v>
      </c>
      <c r="H14" s="71" t="s">
        <v>151</v>
      </c>
      <c r="I14" s="67" t="s">
        <v>152</v>
      </c>
      <c r="J14" s="68" t="s">
        <v>153</v>
      </c>
      <c r="K14" s="67" t="s">
        <v>154</v>
      </c>
      <c r="L14" s="68" t="s">
        <v>155</v>
      </c>
      <c r="M14" s="64" t="s">
        <v>156</v>
      </c>
      <c r="N14" s="68" t="s">
        <v>157</v>
      </c>
      <c r="O14" s="69">
        <v>8.72</v>
      </c>
      <c r="P14" s="56"/>
      <c r="Q14" s="57"/>
      <c r="R14" s="56"/>
    </row>
    <row r="15" spans="1:18" ht="12.75">
      <c r="A15" s="80" t="s">
        <v>92</v>
      </c>
      <c r="B15" s="81">
        <v>19.41</v>
      </c>
      <c r="C15" s="82" t="s">
        <v>158</v>
      </c>
      <c r="D15" s="83">
        <v>22.15</v>
      </c>
      <c r="E15" s="84"/>
      <c r="F15" s="85" t="s">
        <v>159</v>
      </c>
      <c r="G15" s="83" t="s">
        <v>160</v>
      </c>
      <c r="H15" s="86" t="s">
        <v>161</v>
      </c>
      <c r="I15" s="87" t="s">
        <v>162</v>
      </c>
      <c r="J15" s="88" t="s">
        <v>163</v>
      </c>
      <c r="K15" s="85" t="s">
        <v>164</v>
      </c>
      <c r="L15" s="88" t="s">
        <v>165</v>
      </c>
      <c r="M15" s="85" t="s">
        <v>166</v>
      </c>
      <c r="N15" s="88" t="s">
        <v>167</v>
      </c>
      <c r="O15" s="89">
        <v>26.8</v>
      </c>
      <c r="P15" s="56"/>
      <c r="Q15" s="57"/>
      <c r="R15" s="56"/>
    </row>
    <row r="16" spans="1:18" ht="12.75">
      <c r="A16" s="35" t="s">
        <v>60</v>
      </c>
      <c r="B16" s="36"/>
      <c r="C16" s="36"/>
      <c r="D16" s="37"/>
      <c r="E16" s="37"/>
      <c r="F16" s="37" t="s">
        <v>168</v>
      </c>
      <c r="G16" s="36"/>
      <c r="H16" s="41"/>
      <c r="I16" s="90"/>
      <c r="J16" s="36"/>
      <c r="K16" s="36"/>
      <c r="L16" s="36"/>
      <c r="M16" s="36"/>
      <c r="N16" s="91"/>
      <c r="O16" s="49"/>
      <c r="P16" s="49"/>
      <c r="Q16" s="49"/>
      <c r="R16" s="49"/>
    </row>
    <row r="17" spans="1:18" ht="12.75">
      <c r="A17" s="92" t="s">
        <v>169</v>
      </c>
      <c r="B17" s="93"/>
      <c r="C17" s="93"/>
      <c r="D17" s="93"/>
      <c r="E17" s="93"/>
      <c r="F17" s="80"/>
      <c r="G17" s="93"/>
      <c r="H17" s="93"/>
      <c r="I17" s="93"/>
      <c r="J17" s="93"/>
      <c r="K17" s="93"/>
      <c r="L17" s="93"/>
      <c r="M17" s="93"/>
      <c r="N17" s="94"/>
      <c r="O17" s="94"/>
      <c r="P17" s="49"/>
      <c r="Q17" s="49"/>
      <c r="R17" s="49"/>
    </row>
    <row r="18" ht="12.75">
      <c r="M18" s="95"/>
    </row>
  </sheetData>
  <mergeCells count="2">
    <mergeCell ref="B3:C3"/>
    <mergeCell ref="B2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2" width="6.7109375" style="0" customWidth="1"/>
    <col min="3" max="3" width="7.28125" style="0" customWidth="1"/>
    <col min="4" max="4" width="7.28125" style="0" bestFit="1" customWidth="1"/>
    <col min="5" max="5" width="7.28125" style="0" customWidth="1"/>
    <col min="6" max="6" width="7.421875" style="0" customWidth="1"/>
    <col min="7" max="7" width="7.28125" style="0" customWidth="1"/>
    <col min="8" max="8" width="7.00390625" style="0" customWidth="1"/>
    <col min="9" max="9" width="7.28125" style="0" customWidth="1"/>
    <col min="10" max="10" width="7.00390625" style="0" customWidth="1"/>
    <col min="11" max="11" width="7.28125" style="0" customWidth="1"/>
    <col min="12" max="12" width="7.00390625" style="0" customWidth="1"/>
    <col min="13" max="13" width="7.28125" style="0" customWidth="1"/>
    <col min="14" max="14" width="7.00390625" style="0" customWidth="1"/>
    <col min="15" max="15" width="7.57421875" style="0" bestFit="1" customWidth="1"/>
    <col min="16" max="16" width="7.421875" style="0" customWidth="1"/>
    <col min="17" max="17" width="7.28125" style="0" customWidth="1"/>
    <col min="18" max="18" width="7.00390625" style="0" customWidth="1"/>
    <col min="19" max="19" width="7.28125" style="0" customWidth="1"/>
    <col min="20" max="20" width="7.00390625" style="0" customWidth="1"/>
    <col min="21" max="21" width="7.28125" style="0" customWidth="1"/>
    <col min="22" max="22" width="7.00390625" style="0" customWidth="1"/>
    <col min="23" max="23" width="7.28125" style="0" customWidth="1"/>
    <col min="24" max="24" width="5.8515625" style="0" customWidth="1"/>
    <col min="25" max="25" width="7.28125" style="0" customWidth="1"/>
    <col min="26" max="26" width="5.8515625" style="0" customWidth="1"/>
    <col min="27" max="27" width="7.57421875" style="0" bestFit="1" customWidth="1"/>
    <col min="28" max="28" width="5.8515625" style="0" customWidth="1"/>
    <col min="29" max="29" width="7.28125" style="0" customWidth="1"/>
    <col min="30" max="30" width="5.8515625" style="0" customWidth="1"/>
    <col min="31" max="31" width="7.28125" style="0" customWidth="1"/>
  </cols>
  <sheetData>
    <row r="1" spans="1:35" ht="15">
      <c r="A1" s="1" t="s">
        <v>62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5"/>
      <c r="N1" s="4"/>
      <c r="O1" s="4"/>
      <c r="P1" s="6"/>
      <c r="Q1" s="6"/>
      <c r="R1" s="6"/>
      <c r="S1" s="7" t="s">
        <v>0</v>
      </c>
      <c r="T1" s="6"/>
      <c r="U1" s="6"/>
      <c r="V1" s="6"/>
      <c r="W1" s="4"/>
      <c r="X1" s="4"/>
      <c r="Y1" s="4"/>
      <c r="Z1" s="4"/>
      <c r="AA1" s="4"/>
      <c r="AB1" s="4"/>
      <c r="AC1" s="4"/>
      <c r="AD1" s="105"/>
      <c r="AE1" s="106"/>
      <c r="AF1" s="9"/>
      <c r="AG1" s="9"/>
      <c r="AH1" s="9"/>
      <c r="AI1" s="9"/>
    </row>
    <row r="2" spans="1:35" ht="12.75">
      <c r="A2" s="10" t="s">
        <v>1</v>
      </c>
      <c r="B2" s="11" t="s">
        <v>2</v>
      </c>
      <c r="C2" s="100" t="s">
        <v>3</v>
      </c>
      <c r="D2" s="100"/>
      <c r="E2" s="100" t="s">
        <v>4</v>
      </c>
      <c r="F2" s="100"/>
      <c r="G2" s="103" t="s">
        <v>5</v>
      </c>
      <c r="H2" s="103"/>
      <c r="I2" s="103" t="s">
        <v>6</v>
      </c>
      <c r="J2" s="103"/>
      <c r="K2" s="104" t="s">
        <v>7</v>
      </c>
      <c r="L2" s="104"/>
      <c r="M2" s="103" t="s">
        <v>8</v>
      </c>
      <c r="N2" s="103"/>
      <c r="O2" s="103" t="s">
        <v>9</v>
      </c>
      <c r="P2" s="103"/>
      <c r="Q2" s="103" t="s">
        <v>10</v>
      </c>
      <c r="R2" s="103"/>
      <c r="S2" s="103" t="s">
        <v>11</v>
      </c>
      <c r="T2" s="103"/>
      <c r="U2" s="102" t="s">
        <v>12</v>
      </c>
      <c r="V2" s="102"/>
      <c r="W2" s="103" t="s">
        <v>13</v>
      </c>
      <c r="X2" s="103"/>
      <c r="Y2" s="103" t="s">
        <v>14</v>
      </c>
      <c r="Z2" s="103"/>
      <c r="AA2" s="103" t="s">
        <v>15</v>
      </c>
      <c r="AB2" s="103"/>
      <c r="AC2" s="103" t="s">
        <v>16</v>
      </c>
      <c r="AD2" s="103"/>
      <c r="AE2" s="12" t="s">
        <v>17</v>
      </c>
      <c r="AF2" s="9"/>
      <c r="AG2" s="9"/>
      <c r="AH2" s="9"/>
      <c r="AI2" s="9"/>
    </row>
    <row r="3" spans="1:35" ht="12.75">
      <c r="A3" s="11"/>
      <c r="B3" s="11"/>
      <c r="C3" s="99" t="s">
        <v>18</v>
      </c>
      <c r="D3" s="99"/>
      <c r="E3" s="99" t="s">
        <v>19</v>
      </c>
      <c r="F3" s="99"/>
      <c r="G3" s="99" t="s">
        <v>20</v>
      </c>
      <c r="H3" s="99"/>
      <c r="I3" s="12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9"/>
      <c r="AG3" s="9"/>
      <c r="AH3" s="9"/>
      <c r="AI3" s="9"/>
    </row>
    <row r="4" spans="1:35" ht="12.75">
      <c r="A4" s="14"/>
      <c r="B4" s="14"/>
      <c r="C4" s="101" t="s">
        <v>21</v>
      </c>
      <c r="D4" s="101"/>
      <c r="E4" s="101" t="s">
        <v>21</v>
      </c>
      <c r="F4" s="101"/>
      <c r="G4" s="101" t="s">
        <v>21</v>
      </c>
      <c r="H4" s="101"/>
      <c r="I4" s="15"/>
      <c r="J4" s="15"/>
      <c r="K4" s="15"/>
      <c r="L4" s="15"/>
      <c r="M4" s="15"/>
      <c r="N4" s="15"/>
      <c r="O4" s="1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9"/>
      <c r="AG4" s="9"/>
      <c r="AH4" s="9"/>
      <c r="AI4" s="9"/>
    </row>
    <row r="5" spans="1:35" ht="12.75">
      <c r="A5" s="17" t="s">
        <v>22</v>
      </c>
      <c r="B5" s="17" t="s">
        <v>23</v>
      </c>
      <c r="C5" s="8">
        <v>73.29</v>
      </c>
      <c r="D5" s="18">
        <f aca="true" t="shared" si="0" ref="D5:D56">+(C5-E5)/E5*100</f>
        <v>-0.8522727272727212</v>
      </c>
      <c r="E5" s="8">
        <v>73.92</v>
      </c>
      <c r="F5" s="18">
        <f aca="true" t="shared" si="1" ref="F5:F34">+(E5-G5)/G5*100</f>
        <v>16.116870876531582</v>
      </c>
      <c r="G5" s="8">
        <v>63.66</v>
      </c>
      <c r="H5" s="18">
        <f aca="true" t="shared" si="2" ref="H5:H34">+(G5-I5)/I5*100</f>
        <v>-20.938897168405365</v>
      </c>
      <c r="I5" s="8">
        <v>80.52</v>
      </c>
      <c r="J5" s="18">
        <f aca="true" t="shared" si="3" ref="J5:J34">+(I5-K5)/K5*100</f>
        <v>10.63478977741137</v>
      </c>
      <c r="K5" s="8">
        <v>72.78</v>
      </c>
      <c r="L5" s="18">
        <f aca="true" t="shared" si="4" ref="L5:L34">+(K5-M5)/M5*100</f>
        <v>-6.066081569437277</v>
      </c>
      <c r="M5" s="8">
        <v>77.48</v>
      </c>
      <c r="N5" s="18">
        <f aca="true" t="shared" si="5" ref="N5:N34">+(M5-O5)/O5*100</f>
        <v>6.545654565456553</v>
      </c>
      <c r="O5" s="8">
        <v>72.72</v>
      </c>
      <c r="P5" s="18">
        <f aca="true" t="shared" si="6" ref="P5:P34">+(O5-Q5)/Q5*100</f>
        <v>0.26196056804080753</v>
      </c>
      <c r="Q5" s="8">
        <v>72.53</v>
      </c>
      <c r="R5" s="18">
        <f aca="true" t="shared" si="7" ref="R5:R34">+(Q5-S5)/S5*100</f>
        <v>1.6965787997756703</v>
      </c>
      <c r="S5" s="8">
        <v>71.32</v>
      </c>
      <c r="T5" s="18">
        <f aca="true" t="shared" si="8" ref="T5:T34">+(S5-U5)/U5*100</f>
        <v>5.067766647024157</v>
      </c>
      <c r="U5" s="8">
        <v>67.88</v>
      </c>
      <c r="V5" s="18">
        <f aca="true" t="shared" si="9" ref="V5:V34">+(U5-W5)/W5*100</f>
        <v>-6.501377410468319</v>
      </c>
      <c r="W5" s="8">
        <v>72.6</v>
      </c>
      <c r="X5" s="8">
        <f aca="true" t="shared" si="10" ref="X5:X34">+(W5-Y5)/Y5*100</f>
        <v>2.6583710407239756</v>
      </c>
      <c r="Y5" s="8">
        <v>70.72</v>
      </c>
      <c r="Z5" s="8">
        <f aca="true" t="shared" si="11" ref="Z5:Z34">+(Y5-AA5)/AA5*100</f>
        <v>8.399754751686089</v>
      </c>
      <c r="AA5" s="8">
        <v>65.24</v>
      </c>
      <c r="AB5" s="8">
        <f aca="true" t="shared" si="12" ref="AB5:AB34">+(AA5-AC5)/AC5*100</f>
        <v>-1.702576465270468</v>
      </c>
      <c r="AC5" s="8">
        <v>66.37</v>
      </c>
      <c r="AD5" s="8">
        <f aca="true" t="shared" si="13" ref="AD5:AD13">+(AC5-AE5)/AE5*100</f>
        <v>0.07539203860074091</v>
      </c>
      <c r="AE5" s="8">
        <v>66.32</v>
      </c>
      <c r="AF5" s="9"/>
      <c r="AG5" s="9"/>
      <c r="AH5" s="9"/>
      <c r="AI5" s="9"/>
    </row>
    <row r="6" spans="1:35" ht="12.75">
      <c r="A6" s="19"/>
      <c r="B6" s="17" t="s">
        <v>24</v>
      </c>
      <c r="C6" s="8">
        <v>14.51</v>
      </c>
      <c r="D6" s="18">
        <f t="shared" si="0"/>
        <v>10.932721712538223</v>
      </c>
      <c r="E6" s="8">
        <v>13.08</v>
      </c>
      <c r="F6" s="18">
        <f t="shared" si="1"/>
        <v>45.333333333333336</v>
      </c>
      <c r="G6" s="8">
        <v>9</v>
      </c>
      <c r="H6" s="18">
        <f t="shared" si="2"/>
        <v>-29.797191887675506</v>
      </c>
      <c r="I6" s="8">
        <v>12.82</v>
      </c>
      <c r="J6" s="18">
        <f t="shared" si="3"/>
        <v>5.081967213114762</v>
      </c>
      <c r="K6" s="8">
        <v>12.2</v>
      </c>
      <c r="L6" s="18">
        <f t="shared" si="4"/>
        <v>0</v>
      </c>
      <c r="M6" s="8">
        <v>12.2</v>
      </c>
      <c r="N6" s="18">
        <f t="shared" si="5"/>
        <v>-8.682634730538924</v>
      </c>
      <c r="O6" s="8">
        <v>13.36</v>
      </c>
      <c r="P6" s="18">
        <f t="shared" si="6"/>
        <v>33.46653346653346</v>
      </c>
      <c r="Q6" s="8">
        <v>10.01</v>
      </c>
      <c r="R6" s="18">
        <f t="shared" si="7"/>
        <v>-3.8424591738712808</v>
      </c>
      <c r="S6" s="8">
        <v>10.41</v>
      </c>
      <c r="T6" s="18">
        <f t="shared" si="8"/>
        <v>14.395604395604403</v>
      </c>
      <c r="U6" s="8">
        <v>9.1</v>
      </c>
      <c r="V6" s="18">
        <f t="shared" si="9"/>
        <v>-1.1943539630836177</v>
      </c>
      <c r="W6" s="8">
        <v>9.21</v>
      </c>
      <c r="X6" s="8">
        <f t="shared" si="10"/>
        <v>-3.86221294363256</v>
      </c>
      <c r="Y6" s="8">
        <v>9.58</v>
      </c>
      <c r="Z6" s="8">
        <f t="shared" si="11"/>
        <v>25.721784776902883</v>
      </c>
      <c r="AA6" s="8">
        <v>7.62</v>
      </c>
      <c r="AB6" s="8">
        <f t="shared" si="12"/>
        <v>-8.303249097472928</v>
      </c>
      <c r="AC6" s="8">
        <v>8.31</v>
      </c>
      <c r="AD6" s="8">
        <f t="shared" si="13"/>
        <v>4.26599749058972</v>
      </c>
      <c r="AE6" s="8">
        <v>7.97</v>
      </c>
      <c r="AF6" s="9"/>
      <c r="AG6" s="9"/>
      <c r="AH6" s="9"/>
      <c r="AI6" s="9"/>
    </row>
    <row r="7" spans="1:35" ht="12.75">
      <c r="A7" s="19"/>
      <c r="B7" s="17" t="s">
        <v>25</v>
      </c>
      <c r="C7" s="20">
        <v>87.8</v>
      </c>
      <c r="D7" s="18">
        <f t="shared" si="0"/>
        <v>0.9195402298850541</v>
      </c>
      <c r="E7" s="20">
        <v>87</v>
      </c>
      <c r="F7" s="18">
        <f t="shared" si="1"/>
        <v>19.73575557390587</v>
      </c>
      <c r="G7" s="20">
        <v>72.66</v>
      </c>
      <c r="H7" s="18">
        <f t="shared" si="2"/>
        <v>-22.155560317120212</v>
      </c>
      <c r="I7" s="8">
        <f>I6+I5</f>
        <v>93.34</v>
      </c>
      <c r="J7" s="18">
        <f t="shared" si="3"/>
        <v>9.837608849140974</v>
      </c>
      <c r="K7" s="8">
        <f>K6+K5</f>
        <v>84.98</v>
      </c>
      <c r="L7" s="18">
        <f t="shared" si="4"/>
        <v>-5.2408563782337225</v>
      </c>
      <c r="M7" s="8">
        <f>M6+M5</f>
        <v>89.68</v>
      </c>
      <c r="N7" s="18">
        <f t="shared" si="5"/>
        <v>4.1821561338290065</v>
      </c>
      <c r="O7" s="8">
        <f>O6+O5</f>
        <v>86.08</v>
      </c>
      <c r="P7" s="18">
        <f t="shared" si="6"/>
        <v>4.288829658347458</v>
      </c>
      <c r="Q7" s="8">
        <f>SUM(Q5:Q6)</f>
        <v>82.54</v>
      </c>
      <c r="R7" s="18">
        <f t="shared" si="7"/>
        <v>0.991068151229679</v>
      </c>
      <c r="S7" s="8">
        <f>SUM(S5:S6)</f>
        <v>81.72999999999999</v>
      </c>
      <c r="T7" s="18">
        <f t="shared" si="8"/>
        <v>6.170433878929593</v>
      </c>
      <c r="U7" s="8">
        <f>SUM(U5:U6)</f>
        <v>76.97999999999999</v>
      </c>
      <c r="V7" s="18">
        <f t="shared" si="9"/>
        <v>-5.903923725705919</v>
      </c>
      <c r="W7" s="8">
        <f>SUM(W5:W6)</f>
        <v>81.81</v>
      </c>
      <c r="X7" s="8">
        <f t="shared" si="10"/>
        <v>1.8804483188044896</v>
      </c>
      <c r="Y7" s="8">
        <f>SUM(Y5:Y6)</f>
        <v>80.3</v>
      </c>
      <c r="Z7" s="8">
        <f t="shared" si="11"/>
        <v>10.211364260225086</v>
      </c>
      <c r="AA7" s="8">
        <f>SUM(AA5:AA6)</f>
        <v>72.86</v>
      </c>
      <c r="AB7" s="8">
        <f t="shared" si="12"/>
        <v>-2.437064809855393</v>
      </c>
      <c r="AC7" s="8">
        <f>SUM(AC5:AC6)</f>
        <v>74.68</v>
      </c>
      <c r="AD7" s="8">
        <f t="shared" si="13"/>
        <v>0.5249697132857919</v>
      </c>
      <c r="AE7" s="8">
        <f>SUM(AE5:AE6)</f>
        <v>74.28999999999999</v>
      </c>
      <c r="AF7" s="9"/>
      <c r="AG7" s="9"/>
      <c r="AH7" s="9"/>
      <c r="AI7" s="9"/>
    </row>
    <row r="8" spans="1:35" ht="12.75">
      <c r="A8" s="17" t="s">
        <v>26</v>
      </c>
      <c r="B8" s="19" t="s">
        <v>24</v>
      </c>
      <c r="C8" s="8">
        <v>73.03</v>
      </c>
      <c r="D8" s="18">
        <f t="shared" si="0"/>
        <v>1.3461004718290297</v>
      </c>
      <c r="E8" s="8">
        <v>72.06</v>
      </c>
      <c r="F8" s="18">
        <f t="shared" si="1"/>
        <v>10.691244239631349</v>
      </c>
      <c r="G8" s="8">
        <v>65.1</v>
      </c>
      <c r="H8" s="18">
        <f t="shared" si="2"/>
        <v>-10.5400577160918</v>
      </c>
      <c r="I8" s="8">
        <v>72.77</v>
      </c>
      <c r="J8" s="18">
        <f t="shared" si="3"/>
        <v>4.434557979334083</v>
      </c>
      <c r="K8" s="8">
        <v>69.68</v>
      </c>
      <c r="L8" s="18">
        <f t="shared" si="4"/>
        <v>-8.759984287023697</v>
      </c>
      <c r="M8" s="8">
        <v>76.37</v>
      </c>
      <c r="N8" s="18">
        <f t="shared" si="5"/>
        <v>7.125824098751575</v>
      </c>
      <c r="O8" s="8">
        <v>71.29</v>
      </c>
      <c r="P8" s="18">
        <f t="shared" si="6"/>
        <v>7.445365486058798</v>
      </c>
      <c r="Q8" s="8">
        <v>66.35</v>
      </c>
      <c r="R8" s="18">
        <f t="shared" si="7"/>
        <v>-4.3258832011535695</v>
      </c>
      <c r="S8" s="8">
        <v>69.35</v>
      </c>
      <c r="T8" s="18">
        <f t="shared" si="8"/>
        <v>11.674718196457315</v>
      </c>
      <c r="U8" s="8">
        <v>62.1</v>
      </c>
      <c r="V8" s="18">
        <f t="shared" si="9"/>
        <v>-5.580051695301801</v>
      </c>
      <c r="W8" s="8">
        <v>65.77</v>
      </c>
      <c r="X8" s="8">
        <f t="shared" si="10"/>
        <v>9.909759358288756</v>
      </c>
      <c r="Y8" s="8">
        <v>59.84</v>
      </c>
      <c r="Z8" s="8">
        <f t="shared" si="11"/>
        <v>4.5970984093689955</v>
      </c>
      <c r="AA8" s="8">
        <v>57.21</v>
      </c>
      <c r="AB8" s="8">
        <f t="shared" si="12"/>
        <v>2.7293948644280897</v>
      </c>
      <c r="AC8" s="8">
        <v>55.69</v>
      </c>
      <c r="AD8" s="8">
        <f t="shared" si="13"/>
        <v>0.997461008342396</v>
      </c>
      <c r="AE8" s="8">
        <v>55.14</v>
      </c>
      <c r="AF8" s="9"/>
      <c r="AG8" s="9"/>
      <c r="AH8" s="9"/>
      <c r="AI8" s="9"/>
    </row>
    <row r="9" spans="1:35" ht="12.75">
      <c r="A9" s="17" t="s">
        <v>27</v>
      </c>
      <c r="B9" s="17" t="s">
        <v>23</v>
      </c>
      <c r="C9" s="8">
        <v>3.94</v>
      </c>
      <c r="D9" s="18">
        <f t="shared" si="0"/>
        <v>-21.357285429141715</v>
      </c>
      <c r="E9" s="8">
        <v>5.01</v>
      </c>
      <c r="F9" s="18">
        <f t="shared" si="1"/>
        <v>18.720379146919434</v>
      </c>
      <c r="G9" s="8">
        <v>4.22</v>
      </c>
      <c r="H9" s="18">
        <f t="shared" si="2"/>
        <v>-0.23640661938535873</v>
      </c>
      <c r="I9" s="8">
        <v>4.23</v>
      </c>
      <c r="J9" s="18">
        <f t="shared" si="3"/>
        <v>-7.23684210526314</v>
      </c>
      <c r="K9" s="8">
        <v>4.56</v>
      </c>
      <c r="L9" s="18">
        <f t="shared" si="4"/>
        <v>-5.394190871369308</v>
      </c>
      <c r="M9" s="8">
        <v>4.82</v>
      </c>
      <c r="N9" s="18">
        <f t="shared" si="5"/>
        <v>-8.712121212121211</v>
      </c>
      <c r="O9" s="8">
        <v>5.28</v>
      </c>
      <c r="P9" s="18">
        <f t="shared" si="6"/>
        <v>6.451612903225811</v>
      </c>
      <c r="Q9" s="8">
        <v>4.96</v>
      </c>
      <c r="R9" s="18">
        <f t="shared" si="7"/>
        <v>-29.0414878397711</v>
      </c>
      <c r="S9" s="8">
        <v>6.99</v>
      </c>
      <c r="T9" s="18">
        <f t="shared" si="8"/>
        <v>23.498233215547703</v>
      </c>
      <c r="U9" s="8">
        <v>5.66</v>
      </c>
      <c r="V9" s="18">
        <f t="shared" si="9"/>
        <v>-3.577512776831345</v>
      </c>
      <c r="W9" s="8">
        <v>5.87</v>
      </c>
      <c r="X9" s="8">
        <f t="shared" si="10"/>
        <v>-19.36813186813187</v>
      </c>
      <c r="Y9" s="8">
        <v>7.28</v>
      </c>
      <c r="Z9" s="8">
        <f t="shared" si="11"/>
        <v>-22.38805970149254</v>
      </c>
      <c r="AA9" s="8">
        <v>9.38</v>
      </c>
      <c r="AB9" s="8">
        <f t="shared" si="12"/>
        <v>64.27320490367777</v>
      </c>
      <c r="AC9" s="8">
        <v>5.71</v>
      </c>
      <c r="AD9" s="8">
        <f t="shared" si="13"/>
        <v>-31.45258103241297</v>
      </c>
      <c r="AE9" s="8">
        <v>8.33</v>
      </c>
      <c r="AF9" s="9"/>
      <c r="AG9" s="9"/>
      <c r="AH9" s="9"/>
      <c r="AI9" s="9"/>
    </row>
    <row r="10" spans="1:35" ht="12.75">
      <c r="A10" s="19"/>
      <c r="B10" s="17" t="s">
        <v>24</v>
      </c>
      <c r="C10" s="8">
        <v>3.59</v>
      </c>
      <c r="D10" s="18">
        <f t="shared" si="0"/>
        <v>54.741379310344826</v>
      </c>
      <c r="E10" s="8">
        <v>2.32</v>
      </c>
      <c r="F10" s="18">
        <f t="shared" si="1"/>
        <v>-18.59649122807018</v>
      </c>
      <c r="G10" s="8">
        <v>2.85</v>
      </c>
      <c r="H10" s="18">
        <f t="shared" si="2"/>
        <v>-14.414414414414415</v>
      </c>
      <c r="I10" s="8">
        <v>3.33</v>
      </c>
      <c r="J10" s="18">
        <f t="shared" si="3"/>
        <v>12.121212121212116</v>
      </c>
      <c r="K10" s="8">
        <v>2.97</v>
      </c>
      <c r="L10" s="18">
        <f t="shared" si="4"/>
        <v>-23.25581395348837</v>
      </c>
      <c r="M10" s="8">
        <v>3.87</v>
      </c>
      <c r="N10" s="18">
        <f t="shared" si="5"/>
        <v>23.64217252396167</v>
      </c>
      <c r="O10" s="8">
        <v>3.13</v>
      </c>
      <c r="P10" s="18">
        <f t="shared" si="6"/>
        <v>21.789883268482495</v>
      </c>
      <c r="Q10" s="8">
        <v>2.57</v>
      </c>
      <c r="R10" s="18">
        <f t="shared" si="7"/>
        <v>-34.9367088607595</v>
      </c>
      <c r="S10" s="8">
        <v>3.95</v>
      </c>
      <c r="T10" s="18">
        <f t="shared" si="8"/>
        <v>7.629427792915538</v>
      </c>
      <c r="U10" s="8">
        <v>3.67</v>
      </c>
      <c r="V10" s="18">
        <f t="shared" si="9"/>
        <v>18.38709677419354</v>
      </c>
      <c r="W10" s="8">
        <v>3.1</v>
      </c>
      <c r="X10" s="8">
        <f t="shared" si="10"/>
        <v>-24.939467312348665</v>
      </c>
      <c r="Y10" s="8">
        <v>4.13</v>
      </c>
      <c r="Z10" s="8">
        <f t="shared" si="11"/>
        <v>20.408163265306115</v>
      </c>
      <c r="AA10" s="8">
        <v>3.43</v>
      </c>
      <c r="AB10" s="8">
        <f t="shared" si="12"/>
        <v>43.51464435146443</v>
      </c>
      <c r="AC10" s="8">
        <v>2.39</v>
      </c>
      <c r="AD10" s="8">
        <f t="shared" si="13"/>
        <v>-28.656716417910445</v>
      </c>
      <c r="AE10" s="8">
        <v>3.35</v>
      </c>
      <c r="AF10" s="9"/>
      <c r="AG10" s="9"/>
      <c r="AH10" s="9"/>
      <c r="AI10" s="9"/>
    </row>
    <row r="11" spans="1:35" ht="12.75">
      <c r="A11" s="19"/>
      <c r="B11" s="17" t="s">
        <v>25</v>
      </c>
      <c r="C11" s="8">
        <v>7.53</v>
      </c>
      <c r="D11" s="18">
        <f t="shared" si="0"/>
        <v>2.7285129604365648</v>
      </c>
      <c r="E11" s="8">
        <v>7.33</v>
      </c>
      <c r="F11" s="18">
        <f t="shared" si="1"/>
        <v>3.677510608203674</v>
      </c>
      <c r="G11" s="8">
        <v>7.07</v>
      </c>
      <c r="H11" s="18">
        <f t="shared" si="2"/>
        <v>-6.481481481481473</v>
      </c>
      <c r="I11" s="8">
        <v>7.56</v>
      </c>
      <c r="J11" s="18">
        <f t="shared" si="3"/>
        <v>0.3984063745019954</v>
      </c>
      <c r="K11" s="8">
        <f>+K9+K10</f>
        <v>7.529999999999999</v>
      </c>
      <c r="L11" s="18">
        <f t="shared" si="4"/>
        <v>-13.348676639815901</v>
      </c>
      <c r="M11" s="8">
        <f>M10+M9</f>
        <v>8.690000000000001</v>
      </c>
      <c r="N11" s="18">
        <f t="shared" si="5"/>
        <v>3.329369797859704</v>
      </c>
      <c r="O11" s="8">
        <f>O10+O9</f>
        <v>8.41</v>
      </c>
      <c r="P11" s="18">
        <f t="shared" si="6"/>
        <v>11.686586985391777</v>
      </c>
      <c r="Q11" s="8">
        <f>SUM(Q9:Q10)</f>
        <v>7.529999999999999</v>
      </c>
      <c r="R11" s="18">
        <f t="shared" si="7"/>
        <v>-31.17001828153566</v>
      </c>
      <c r="S11" s="8">
        <f>SUM(S9:S10)</f>
        <v>10.940000000000001</v>
      </c>
      <c r="T11" s="18">
        <f t="shared" si="8"/>
        <v>17.256162915326914</v>
      </c>
      <c r="U11" s="8">
        <f>SUM(U9:U10)</f>
        <v>9.33</v>
      </c>
      <c r="V11" s="18">
        <f t="shared" si="9"/>
        <v>4.013377926421398</v>
      </c>
      <c r="W11" s="8">
        <f>SUM(W9:W10)</f>
        <v>8.97</v>
      </c>
      <c r="X11" s="8">
        <f t="shared" si="10"/>
        <v>-21.384750219106046</v>
      </c>
      <c r="Y11" s="8">
        <f>SUM(Y9:Y10)</f>
        <v>11.41</v>
      </c>
      <c r="Z11" s="8">
        <f t="shared" si="11"/>
        <v>-10.928961748633883</v>
      </c>
      <c r="AA11" s="8">
        <f>SUM(AA9:AA10)</f>
        <v>12.81</v>
      </c>
      <c r="AB11" s="8">
        <f t="shared" si="12"/>
        <v>58.14814814814816</v>
      </c>
      <c r="AC11" s="8">
        <f>SUM(AC9:AC10)</f>
        <v>8.1</v>
      </c>
      <c r="AD11" s="8">
        <f t="shared" si="13"/>
        <v>-30.65068493150685</v>
      </c>
      <c r="AE11" s="8">
        <f>SUM(AE9:AE10)</f>
        <v>11.68</v>
      </c>
      <c r="AF11" s="9"/>
      <c r="AG11" s="9"/>
      <c r="AH11" s="9"/>
      <c r="AI11" s="9"/>
    </row>
    <row r="12" spans="1:35" ht="12.75">
      <c r="A12" s="17" t="s">
        <v>28</v>
      </c>
      <c r="B12" s="19" t="s">
        <v>23</v>
      </c>
      <c r="C12" s="8">
        <v>6.46</v>
      </c>
      <c r="D12" s="18">
        <f t="shared" si="0"/>
        <v>-45.2078032230704</v>
      </c>
      <c r="E12" s="8">
        <v>11.79</v>
      </c>
      <c r="F12" s="18">
        <f t="shared" si="1"/>
        <v>154.6436285097192</v>
      </c>
      <c r="G12" s="8">
        <v>4.63</v>
      </c>
      <c r="H12" s="18">
        <f t="shared" si="2"/>
        <v>-44.08212560386473</v>
      </c>
      <c r="I12" s="8">
        <v>8.28</v>
      </c>
      <c r="J12" s="18">
        <f t="shared" si="3"/>
        <v>22.485207100591712</v>
      </c>
      <c r="K12" s="8">
        <v>6.76</v>
      </c>
      <c r="L12" s="18">
        <f t="shared" si="4"/>
        <v>16.95501730103805</v>
      </c>
      <c r="M12" s="8">
        <v>5.78</v>
      </c>
      <c r="N12" s="18">
        <f t="shared" si="5"/>
        <v>-16.834532374100718</v>
      </c>
      <c r="O12" s="8">
        <v>6.95</v>
      </c>
      <c r="P12" s="18">
        <f t="shared" si="6"/>
        <v>-9.031413612565439</v>
      </c>
      <c r="Q12" s="8">
        <v>7.64</v>
      </c>
      <c r="R12" s="18">
        <f t="shared" si="7"/>
        <v>-2.9224904701397767</v>
      </c>
      <c r="S12" s="8">
        <v>7.87</v>
      </c>
      <c r="T12" s="18">
        <f t="shared" si="8"/>
        <v>46.2825278810409</v>
      </c>
      <c r="U12" s="8">
        <v>5.38</v>
      </c>
      <c r="V12" s="18">
        <f t="shared" si="9"/>
        <v>-24.86033519553073</v>
      </c>
      <c r="W12" s="8">
        <v>7.16</v>
      </c>
      <c r="X12" s="8">
        <f t="shared" si="10"/>
        <v>44.064386317907456</v>
      </c>
      <c r="Y12" s="8">
        <v>4.97</v>
      </c>
      <c r="Z12" s="8">
        <f t="shared" si="11"/>
        <v>-44.031531531531535</v>
      </c>
      <c r="AA12" s="8">
        <v>8.88</v>
      </c>
      <c r="AB12" s="8">
        <f t="shared" si="12"/>
        <v>90.14989293361886</v>
      </c>
      <c r="AC12" s="8">
        <v>4.67</v>
      </c>
      <c r="AD12" s="8">
        <f t="shared" si="13"/>
        <v>-32.22060957910015</v>
      </c>
      <c r="AE12" s="8">
        <v>6.89</v>
      </c>
      <c r="AF12" s="9"/>
      <c r="AG12" s="9"/>
      <c r="AH12" s="9"/>
      <c r="AI12" s="9"/>
    </row>
    <row r="13" spans="1:35" ht="12.75">
      <c r="A13" s="17" t="s">
        <v>29</v>
      </c>
      <c r="B13" s="17" t="s">
        <v>23</v>
      </c>
      <c r="C13" s="8">
        <v>11.35</v>
      </c>
      <c r="D13" s="18">
        <f t="shared" si="0"/>
        <v>-8.762057877813504</v>
      </c>
      <c r="E13" s="8">
        <v>12.44</v>
      </c>
      <c r="F13" s="18">
        <f t="shared" si="1"/>
        <v>33.76344086021504</v>
      </c>
      <c r="G13" s="8">
        <v>9.3</v>
      </c>
      <c r="H13" s="18">
        <f t="shared" si="2"/>
        <v>-17.33333333333333</v>
      </c>
      <c r="I13" s="8">
        <v>11.25</v>
      </c>
      <c r="J13" s="18">
        <f t="shared" si="3"/>
        <v>10.078277886497057</v>
      </c>
      <c r="K13" s="8">
        <v>10.22</v>
      </c>
      <c r="L13" s="18">
        <f t="shared" si="4"/>
        <v>5.252317198764158</v>
      </c>
      <c r="M13" s="8">
        <v>9.71</v>
      </c>
      <c r="N13" s="18">
        <f t="shared" si="5"/>
        <v>1.7819706498951962</v>
      </c>
      <c r="O13" s="8">
        <v>9.54</v>
      </c>
      <c r="P13" s="18">
        <f t="shared" si="6"/>
        <v>1.1664899257688168</v>
      </c>
      <c r="Q13" s="8">
        <v>9.43</v>
      </c>
      <c r="R13" s="18">
        <f t="shared" si="7"/>
        <v>2.7233115468409586</v>
      </c>
      <c r="S13" s="8">
        <v>9.18</v>
      </c>
      <c r="T13" s="18">
        <f t="shared" si="8"/>
        <v>10.071942446043163</v>
      </c>
      <c r="U13" s="8">
        <v>8.34</v>
      </c>
      <c r="V13" s="18">
        <f t="shared" si="9"/>
        <v>9.162303664921469</v>
      </c>
      <c r="W13" s="8">
        <v>7.64</v>
      </c>
      <c r="X13" s="8">
        <f t="shared" si="10"/>
        <v>-10.433763188745601</v>
      </c>
      <c r="Y13" s="8">
        <v>8.53</v>
      </c>
      <c r="Z13" s="8">
        <f t="shared" si="11"/>
        <v>-4.586129753914991</v>
      </c>
      <c r="AA13" s="8">
        <v>8.94</v>
      </c>
      <c r="AB13" s="8">
        <f t="shared" si="12"/>
        <v>28.44827586206896</v>
      </c>
      <c r="AC13" s="8">
        <v>6.96</v>
      </c>
      <c r="AD13" s="8">
        <f t="shared" si="13"/>
        <v>-22.321428571428577</v>
      </c>
      <c r="AE13" s="8">
        <v>8.96</v>
      </c>
      <c r="AF13" s="9"/>
      <c r="AG13" s="9"/>
      <c r="AH13" s="9"/>
      <c r="AI13" s="9"/>
    </row>
    <row r="14" spans="1:35" ht="12.75">
      <c r="A14" s="19"/>
      <c r="B14" s="17" t="s">
        <v>24</v>
      </c>
      <c r="C14" s="8">
        <v>2.23</v>
      </c>
      <c r="D14" s="18">
        <f t="shared" si="0"/>
        <v>-2.192982456140343</v>
      </c>
      <c r="E14" s="8">
        <v>2.28</v>
      </c>
      <c r="F14" s="18">
        <f t="shared" si="1"/>
        <v>127.99999999999999</v>
      </c>
      <c r="G14" s="8">
        <v>1</v>
      </c>
      <c r="H14" s="18">
        <f t="shared" si="2"/>
        <v>-47.64397905759162</v>
      </c>
      <c r="I14" s="8">
        <v>1.91</v>
      </c>
      <c r="J14" s="18">
        <f t="shared" si="3"/>
        <v>4.945054945054937</v>
      </c>
      <c r="K14" s="8">
        <v>1.82</v>
      </c>
      <c r="L14" s="18">
        <f t="shared" si="4"/>
        <v>1.111111111111112</v>
      </c>
      <c r="M14" s="8">
        <v>1.8</v>
      </c>
      <c r="N14" s="18">
        <f t="shared" si="5"/>
        <v>11.80124223602484</v>
      </c>
      <c r="O14" s="8">
        <v>1.61</v>
      </c>
      <c r="P14" s="18">
        <f t="shared" si="6"/>
        <v>15.827338129496418</v>
      </c>
      <c r="Q14" s="8">
        <v>1.39</v>
      </c>
      <c r="R14" s="18">
        <f t="shared" si="7"/>
        <v>-12.57861635220127</v>
      </c>
      <c r="S14" s="8">
        <v>1.59</v>
      </c>
      <c r="T14" s="18">
        <f t="shared" si="8"/>
        <v>33.613445378151276</v>
      </c>
      <c r="U14" s="8">
        <v>1.19</v>
      </c>
      <c r="V14" s="18">
        <f t="shared" si="9"/>
        <v>-4.032258064516133</v>
      </c>
      <c r="W14" s="8">
        <v>1.24</v>
      </c>
      <c r="X14" s="8">
        <f t="shared" si="10"/>
        <v>15.887850467289713</v>
      </c>
      <c r="Y14" s="8">
        <v>1.07</v>
      </c>
      <c r="Z14" s="8">
        <f t="shared" si="11"/>
        <v>1.9047619047619064</v>
      </c>
      <c r="AA14" s="8">
        <v>1.05</v>
      </c>
      <c r="AB14" s="8">
        <f t="shared" si="12"/>
        <v>-4.545454545454549</v>
      </c>
      <c r="AC14" s="8">
        <v>1.1</v>
      </c>
      <c r="AD14" s="8"/>
      <c r="AE14" s="8"/>
      <c r="AF14" s="9"/>
      <c r="AG14" s="9"/>
      <c r="AH14" s="9"/>
      <c r="AI14" s="9"/>
    </row>
    <row r="15" spans="1:35" ht="12.75">
      <c r="A15" s="19"/>
      <c r="B15" s="17" t="s">
        <v>25</v>
      </c>
      <c r="C15" s="8">
        <v>13.58</v>
      </c>
      <c r="D15" s="18">
        <f t="shared" si="0"/>
        <v>-7.744565217391308</v>
      </c>
      <c r="E15" s="8">
        <v>14.72</v>
      </c>
      <c r="F15" s="18">
        <f t="shared" si="1"/>
        <v>42.912621359223294</v>
      </c>
      <c r="G15" s="8">
        <v>10.3</v>
      </c>
      <c r="H15" s="18">
        <f t="shared" si="2"/>
        <v>-21.73252279635258</v>
      </c>
      <c r="I15" s="8">
        <v>13.16</v>
      </c>
      <c r="J15" s="18">
        <f t="shared" si="3"/>
        <v>9.302325581395342</v>
      </c>
      <c r="K15" s="8">
        <f>K14+K13</f>
        <v>12.040000000000001</v>
      </c>
      <c r="L15" s="18">
        <f t="shared" si="4"/>
        <v>4.604691572545606</v>
      </c>
      <c r="M15" s="8">
        <f>M14+M13</f>
        <v>11.510000000000002</v>
      </c>
      <c r="N15" s="18">
        <f t="shared" si="5"/>
        <v>3.228699551569534</v>
      </c>
      <c r="O15" s="8">
        <f>O14+O13</f>
        <v>11.149999999999999</v>
      </c>
      <c r="P15" s="18">
        <f t="shared" si="6"/>
        <v>3.0499075785582095</v>
      </c>
      <c r="Q15" s="8">
        <f>SUM(Q13:Q14)</f>
        <v>10.82</v>
      </c>
      <c r="R15" s="18">
        <f t="shared" si="7"/>
        <v>0.46425255338905025</v>
      </c>
      <c r="S15" s="8">
        <f>SUM(S13:S14)</f>
        <v>10.77</v>
      </c>
      <c r="T15" s="18">
        <f t="shared" si="8"/>
        <v>13.011542497376707</v>
      </c>
      <c r="U15" s="8">
        <f>SUM(U13:U14)</f>
        <v>9.53</v>
      </c>
      <c r="V15" s="18">
        <f t="shared" si="9"/>
        <v>7.319819819819824</v>
      </c>
      <c r="W15" s="8">
        <f>SUM(W13:W14)</f>
        <v>8.879999999999999</v>
      </c>
      <c r="X15" s="8">
        <f t="shared" si="10"/>
        <v>-7.500000000000007</v>
      </c>
      <c r="Y15" s="8">
        <f>SUM(Y13:Y14)</f>
        <v>9.6</v>
      </c>
      <c r="Z15" s="8">
        <f t="shared" si="11"/>
        <v>-3.9039039039039096</v>
      </c>
      <c r="AA15" s="8">
        <f>SUM(AA13:AA14)</f>
        <v>9.99</v>
      </c>
      <c r="AB15" s="8">
        <f t="shared" si="12"/>
        <v>23.945409429280392</v>
      </c>
      <c r="AC15" s="8">
        <f>SUM(AC13:AC14)</f>
        <v>8.06</v>
      </c>
      <c r="AD15" s="8">
        <f aca="true" t="shared" si="14" ref="AD15:AD34">+(AC15-AE15)/AE15*100</f>
        <v>-10.044642857142861</v>
      </c>
      <c r="AE15" s="8">
        <f>SUM(AE13:AE14)</f>
        <v>8.96</v>
      </c>
      <c r="AF15" s="9"/>
      <c r="AG15" s="9"/>
      <c r="AH15" s="9"/>
      <c r="AI15" s="9"/>
    </row>
    <row r="16" spans="1:35" ht="12.75">
      <c r="A16" s="17" t="s">
        <v>30</v>
      </c>
      <c r="B16" s="19" t="s">
        <v>23</v>
      </c>
      <c r="C16" s="8">
        <v>2.45</v>
      </c>
      <c r="D16" s="18">
        <f t="shared" si="0"/>
        <v>21.890547263681615</v>
      </c>
      <c r="E16" s="8">
        <v>2.01</v>
      </c>
      <c r="F16" s="18">
        <f t="shared" si="1"/>
        <v>38.6206896551724</v>
      </c>
      <c r="G16" s="8">
        <v>1.45</v>
      </c>
      <c r="H16" s="18">
        <f t="shared" si="2"/>
        <v>-38.81856540084389</v>
      </c>
      <c r="I16" s="8">
        <v>2.37</v>
      </c>
      <c r="J16" s="18">
        <f t="shared" si="3"/>
        <v>-13.18681318681318</v>
      </c>
      <c r="K16" s="8">
        <v>2.73</v>
      </c>
      <c r="L16" s="18">
        <f t="shared" si="4"/>
        <v>19.213973799126634</v>
      </c>
      <c r="M16" s="8">
        <v>2.29</v>
      </c>
      <c r="N16" s="18">
        <f t="shared" si="5"/>
        <v>-12.260536398467426</v>
      </c>
      <c r="O16" s="8">
        <v>2.61</v>
      </c>
      <c r="P16" s="18">
        <f t="shared" si="6"/>
        <v>24.88038277511962</v>
      </c>
      <c r="Q16" s="8">
        <v>2.09</v>
      </c>
      <c r="R16" s="18">
        <f t="shared" si="7"/>
        <v>-10.683760683760685</v>
      </c>
      <c r="S16" s="8">
        <v>2.34</v>
      </c>
      <c r="T16" s="18">
        <f t="shared" si="8"/>
        <v>-6.400000000000006</v>
      </c>
      <c r="U16" s="8">
        <v>2.5</v>
      </c>
      <c r="V16" s="18">
        <f t="shared" si="9"/>
        <v>6.8376068376068435</v>
      </c>
      <c r="W16" s="8">
        <v>2.34</v>
      </c>
      <c r="X16" s="8">
        <f t="shared" si="10"/>
        <v>-10.000000000000009</v>
      </c>
      <c r="Y16" s="8">
        <v>2.6</v>
      </c>
      <c r="Z16" s="8">
        <f t="shared" si="11"/>
        <v>2.7667984189723436</v>
      </c>
      <c r="AA16" s="8">
        <v>2.53</v>
      </c>
      <c r="AB16" s="8">
        <f t="shared" si="12"/>
        <v>-1.9379844961240413</v>
      </c>
      <c r="AC16" s="8">
        <v>2.58</v>
      </c>
      <c r="AD16" s="8">
        <f t="shared" si="14"/>
        <v>10.256410256410266</v>
      </c>
      <c r="AE16" s="8">
        <v>2.34</v>
      </c>
      <c r="AF16" s="9"/>
      <c r="AG16" s="9"/>
      <c r="AH16" s="9"/>
      <c r="AI16" s="9"/>
    </row>
    <row r="17" spans="1:35" ht="12.75">
      <c r="A17" s="17" t="s">
        <v>31</v>
      </c>
      <c r="B17" s="19" t="s">
        <v>23</v>
      </c>
      <c r="C17" s="8">
        <v>0.4</v>
      </c>
      <c r="D17" s="18">
        <f t="shared" si="0"/>
        <v>-27.272727272727277</v>
      </c>
      <c r="E17" s="8">
        <v>0.55</v>
      </c>
      <c r="F17" s="18">
        <f t="shared" si="1"/>
        <v>27.906976744186057</v>
      </c>
      <c r="G17" s="8">
        <v>0.43</v>
      </c>
      <c r="H17" s="18">
        <f t="shared" si="2"/>
        <v>-25.86206896551724</v>
      </c>
      <c r="I17" s="8">
        <v>0.58</v>
      </c>
      <c r="J17" s="18">
        <f t="shared" si="3"/>
        <v>-1.6949152542372898</v>
      </c>
      <c r="K17" s="8">
        <v>0.59</v>
      </c>
      <c r="L17" s="18">
        <f t="shared" si="4"/>
        <v>-4.8387096774193585</v>
      </c>
      <c r="M17" s="8">
        <v>0.62</v>
      </c>
      <c r="N17" s="18">
        <f t="shared" si="5"/>
        <v>-7.4626865671641855</v>
      </c>
      <c r="O17" s="8">
        <v>0.67</v>
      </c>
      <c r="P17" s="18">
        <f t="shared" si="6"/>
        <v>4.687500000000004</v>
      </c>
      <c r="Q17" s="8">
        <v>0.64</v>
      </c>
      <c r="R17" s="18">
        <f t="shared" si="7"/>
        <v>-12.328767123287667</v>
      </c>
      <c r="S17" s="8">
        <v>0.73</v>
      </c>
      <c r="T17" s="18">
        <f t="shared" si="8"/>
        <v>-6.410256410256415</v>
      </c>
      <c r="U17" s="8">
        <v>0.78</v>
      </c>
      <c r="V17" s="18">
        <f t="shared" si="9"/>
        <v>-2.500000000000002</v>
      </c>
      <c r="W17" s="8">
        <v>0.8</v>
      </c>
      <c r="X17" s="8">
        <f t="shared" si="10"/>
        <v>-13.043478260869565</v>
      </c>
      <c r="Y17" s="8">
        <v>0.92</v>
      </c>
      <c r="Z17" s="8">
        <f t="shared" si="11"/>
        <v>5.747126436781615</v>
      </c>
      <c r="AA17" s="8">
        <v>0.87</v>
      </c>
      <c r="AB17" s="8">
        <f t="shared" si="12"/>
        <v>-1.1363636363636374</v>
      </c>
      <c r="AC17" s="8">
        <v>0.88</v>
      </c>
      <c r="AD17" s="8">
        <f t="shared" si="14"/>
        <v>-26.050420168067223</v>
      </c>
      <c r="AE17" s="8">
        <v>1.19</v>
      </c>
      <c r="AF17" s="9"/>
      <c r="AG17" s="9"/>
      <c r="AH17" s="9"/>
      <c r="AI17" s="9"/>
    </row>
    <row r="18" spans="1:35" ht="12.75">
      <c r="A18" s="17" t="s">
        <v>32</v>
      </c>
      <c r="B18" s="19" t="s">
        <v>24</v>
      </c>
      <c r="C18" s="8">
        <v>1.46</v>
      </c>
      <c r="D18" s="18">
        <f t="shared" si="0"/>
        <v>6.5693430656934195</v>
      </c>
      <c r="E18" s="8">
        <v>1.37</v>
      </c>
      <c r="F18" s="18">
        <f t="shared" si="1"/>
        <v>-2.8368794326241007</v>
      </c>
      <c r="G18" s="8">
        <v>1.41</v>
      </c>
      <c r="H18" s="18">
        <f t="shared" si="2"/>
        <v>-0.7042253521126767</v>
      </c>
      <c r="I18" s="8">
        <v>1.42</v>
      </c>
      <c r="J18" s="18">
        <f t="shared" si="3"/>
        <v>-0.6993006993007</v>
      </c>
      <c r="K18" s="8">
        <v>1.43</v>
      </c>
      <c r="L18" s="18">
        <f t="shared" si="4"/>
        <v>-1.3793103448275874</v>
      </c>
      <c r="M18" s="8">
        <v>1.45</v>
      </c>
      <c r="N18" s="18">
        <f t="shared" si="5"/>
        <v>-5.844155844155849</v>
      </c>
      <c r="O18" s="8">
        <v>1.54</v>
      </c>
      <c r="P18" s="18">
        <f t="shared" si="6"/>
        <v>-8.333333333333327</v>
      </c>
      <c r="Q18" s="8">
        <v>1.68</v>
      </c>
      <c r="R18" s="18">
        <f t="shared" si="7"/>
        <v>15.068493150684931</v>
      </c>
      <c r="S18" s="8">
        <v>1.46</v>
      </c>
      <c r="T18" s="18">
        <f t="shared" si="8"/>
        <v>-3.3112582781456985</v>
      </c>
      <c r="U18" s="8">
        <v>1.51</v>
      </c>
      <c r="V18" s="18">
        <f t="shared" si="9"/>
        <v>-12.716763005780345</v>
      </c>
      <c r="W18" s="8">
        <v>1.73</v>
      </c>
      <c r="X18" s="8">
        <f t="shared" si="10"/>
        <v>32.06106870229007</v>
      </c>
      <c r="Y18" s="8">
        <v>1.31</v>
      </c>
      <c r="Z18" s="8">
        <f t="shared" si="11"/>
        <v>-13.24503311258278</v>
      </c>
      <c r="AA18" s="8">
        <v>1.51</v>
      </c>
      <c r="AB18" s="8">
        <f t="shared" si="12"/>
        <v>-11.176470588235292</v>
      </c>
      <c r="AC18" s="8">
        <v>1.7</v>
      </c>
      <c r="AD18" s="8">
        <f t="shared" si="14"/>
        <v>3.658536585365857</v>
      </c>
      <c r="AE18" s="8">
        <v>1.64</v>
      </c>
      <c r="AF18" s="9"/>
      <c r="AG18" s="9"/>
      <c r="AH18" s="9"/>
      <c r="AI18" s="9"/>
    </row>
    <row r="19" spans="1:35" ht="12.75">
      <c r="A19" s="17" t="s">
        <v>33</v>
      </c>
      <c r="B19" s="17" t="s">
        <v>23</v>
      </c>
      <c r="C19" s="8">
        <v>24.6</v>
      </c>
      <c r="D19" s="18">
        <f t="shared" si="0"/>
        <v>-22.641509433962263</v>
      </c>
      <c r="E19" s="8">
        <v>31.8</v>
      </c>
      <c r="F19" s="18">
        <f t="shared" si="1"/>
        <v>58.761857214178725</v>
      </c>
      <c r="G19" s="8">
        <v>20.03</v>
      </c>
      <c r="H19" s="18">
        <f t="shared" si="2"/>
        <v>-25.009359790340685</v>
      </c>
      <c r="I19" s="8">
        <f>SUM(I9+I12+I13+I16+I17)</f>
        <v>26.709999999999997</v>
      </c>
      <c r="J19" s="18">
        <f t="shared" si="3"/>
        <v>7.441673370876903</v>
      </c>
      <c r="K19" s="8">
        <f>SUM(K9+K12+K13+K16+K17)</f>
        <v>24.86</v>
      </c>
      <c r="L19" s="18">
        <f t="shared" si="4"/>
        <v>7.062876830318678</v>
      </c>
      <c r="M19" s="8">
        <f>SUM(M9+M12+M13+M16+M17)</f>
        <v>23.220000000000002</v>
      </c>
      <c r="N19" s="18">
        <f t="shared" si="5"/>
        <v>-7.305389221556879</v>
      </c>
      <c r="O19" s="8">
        <f>SUM(O9+O12+O13+O16+O17)</f>
        <v>25.05</v>
      </c>
      <c r="P19" s="18">
        <f t="shared" si="6"/>
        <v>1.1712439418416767</v>
      </c>
      <c r="Q19" s="8">
        <f>SUM(Q9+Q12+Q13+Q16+Q17)</f>
        <v>24.76</v>
      </c>
      <c r="R19" s="18">
        <f t="shared" si="7"/>
        <v>-8.668388048690511</v>
      </c>
      <c r="S19" s="8">
        <f>SUM(S9+S12+S13+S16+S17)</f>
        <v>27.11</v>
      </c>
      <c r="T19" s="18">
        <f t="shared" si="8"/>
        <v>19.63812886142983</v>
      </c>
      <c r="U19" s="8">
        <f>SUM(U9+U12+U13+U16+U17)</f>
        <v>22.66</v>
      </c>
      <c r="V19" s="18">
        <f t="shared" si="9"/>
        <v>-4.829903401931969</v>
      </c>
      <c r="W19" s="8">
        <f>SUM(W9+W12+W13+W16+W17)</f>
        <v>23.810000000000002</v>
      </c>
      <c r="X19" s="8">
        <f t="shared" si="10"/>
        <v>-2.016460905349802</v>
      </c>
      <c r="Y19" s="8">
        <f>SUM(Y9+Y12+Y13+Y16+Y17)</f>
        <v>24.300000000000004</v>
      </c>
      <c r="Z19" s="8">
        <f t="shared" si="11"/>
        <v>-20.588235294117645</v>
      </c>
      <c r="AA19" s="8">
        <f>SUM(AA9+AA12+AA13+AA16+AA17)</f>
        <v>30.600000000000005</v>
      </c>
      <c r="AB19" s="8">
        <f t="shared" si="12"/>
        <v>47.115384615384635</v>
      </c>
      <c r="AC19" s="8">
        <f>SUM(AC9+AC12+AC13+AC16+AC17)</f>
        <v>20.8</v>
      </c>
      <c r="AD19" s="8">
        <f t="shared" si="14"/>
        <v>-24.936845904005775</v>
      </c>
      <c r="AE19" s="8">
        <f>SUM(AE9+AE12+AE13+AE16+AE17)</f>
        <v>27.71</v>
      </c>
      <c r="AF19" s="9"/>
      <c r="AG19" s="9"/>
      <c r="AH19" s="9"/>
      <c r="AI19" s="9"/>
    </row>
    <row r="20" spans="1:35" ht="12.75">
      <c r="A20" s="19"/>
      <c r="B20" s="17" t="s">
        <v>24</v>
      </c>
      <c r="C20" s="8">
        <v>7.28</v>
      </c>
      <c r="D20" s="18">
        <f t="shared" si="0"/>
        <v>21.943048576214412</v>
      </c>
      <c r="E20" s="8">
        <v>5.97</v>
      </c>
      <c r="F20" s="18">
        <f t="shared" si="1"/>
        <v>13.498098859315588</v>
      </c>
      <c r="G20" s="8">
        <v>5.26</v>
      </c>
      <c r="H20" s="18">
        <f t="shared" si="2"/>
        <v>-21.021021021021024</v>
      </c>
      <c r="I20" s="8">
        <f>SUM(I10+I14+I18)</f>
        <v>6.66</v>
      </c>
      <c r="J20" s="18">
        <f t="shared" si="3"/>
        <v>7.073954983922837</v>
      </c>
      <c r="K20" s="8">
        <f>SUM(K10+K14+K18)</f>
        <v>6.22</v>
      </c>
      <c r="L20" s="18">
        <f t="shared" si="4"/>
        <v>-12.640449438202253</v>
      </c>
      <c r="M20" s="8">
        <f>SUM(M10+M14+M18)</f>
        <v>7.12</v>
      </c>
      <c r="N20" s="18">
        <f t="shared" si="5"/>
        <v>13.375796178343947</v>
      </c>
      <c r="O20" s="8">
        <f>SUM(O10+O14+O18)</f>
        <v>6.28</v>
      </c>
      <c r="P20" s="18">
        <f t="shared" si="6"/>
        <v>11.347517730496465</v>
      </c>
      <c r="Q20" s="8">
        <f>SUM(Q10+Q14+Q18)</f>
        <v>5.64</v>
      </c>
      <c r="R20" s="18">
        <f t="shared" si="7"/>
        <v>-19.428571428571434</v>
      </c>
      <c r="S20" s="8">
        <f>SUM(S10+S14+S18)</f>
        <v>7</v>
      </c>
      <c r="T20" s="18">
        <f t="shared" si="8"/>
        <v>9.890109890109903</v>
      </c>
      <c r="U20" s="8">
        <f>SUM(U10+U14+U18)</f>
        <v>6.369999999999999</v>
      </c>
      <c r="V20" s="18">
        <f t="shared" si="9"/>
        <v>4.942339373970328</v>
      </c>
      <c r="W20" s="8">
        <f>SUM(W10+W14+W18)</f>
        <v>6.07</v>
      </c>
      <c r="X20" s="8">
        <f t="shared" si="10"/>
        <v>-6.7588325652841705</v>
      </c>
      <c r="Y20" s="8">
        <f>SUM(Y10+Y14+Y18)</f>
        <v>6.51</v>
      </c>
      <c r="Z20" s="8">
        <f t="shared" si="11"/>
        <v>8.68113522537562</v>
      </c>
      <c r="AA20" s="8">
        <f>SUM(AA10+AA14+AA18)</f>
        <v>5.99</v>
      </c>
      <c r="AB20" s="8">
        <f t="shared" si="12"/>
        <v>15.41425818882466</v>
      </c>
      <c r="AC20" s="8">
        <f>SUM(AC10+AC14+AC18)</f>
        <v>5.19</v>
      </c>
      <c r="AD20" s="8">
        <f t="shared" si="14"/>
        <v>4.008016032064131</v>
      </c>
      <c r="AE20" s="8">
        <f>SUM(AE10+AE14+AE18)</f>
        <v>4.99</v>
      </c>
      <c r="AF20" s="9"/>
      <c r="AG20" s="9"/>
      <c r="AH20" s="9"/>
      <c r="AI20" s="9"/>
    </row>
    <row r="21" spans="1:35" ht="12.75">
      <c r="A21" s="19"/>
      <c r="B21" s="17" t="s">
        <v>25</v>
      </c>
      <c r="C21" s="8">
        <v>31.88</v>
      </c>
      <c r="D21" s="18">
        <f t="shared" si="0"/>
        <v>-15.594387079692886</v>
      </c>
      <c r="E21" s="8">
        <v>37.77</v>
      </c>
      <c r="F21" s="18">
        <f t="shared" si="1"/>
        <v>49.34756820877819</v>
      </c>
      <c r="G21" s="8">
        <v>25.29</v>
      </c>
      <c r="H21" s="18">
        <f t="shared" si="2"/>
        <v>-24.213365298172008</v>
      </c>
      <c r="I21" s="8">
        <f>I20+I19</f>
        <v>33.37</v>
      </c>
      <c r="J21" s="18">
        <f t="shared" si="3"/>
        <v>7.368082368082366</v>
      </c>
      <c r="K21" s="8">
        <f>K20+K19</f>
        <v>31.08</v>
      </c>
      <c r="L21" s="18">
        <f t="shared" si="4"/>
        <v>2.439024390243885</v>
      </c>
      <c r="M21" s="8">
        <f>M20+M19</f>
        <v>30.340000000000003</v>
      </c>
      <c r="N21" s="18">
        <f t="shared" si="5"/>
        <v>-3.159910628790292</v>
      </c>
      <c r="O21" s="8">
        <f>O20+O19</f>
        <v>31.330000000000002</v>
      </c>
      <c r="P21" s="18">
        <f t="shared" si="6"/>
        <v>3.059210526315788</v>
      </c>
      <c r="Q21" s="8">
        <f>SUM(Q19:Q20)</f>
        <v>30.400000000000002</v>
      </c>
      <c r="R21" s="18">
        <f t="shared" si="7"/>
        <v>-10.876575784227493</v>
      </c>
      <c r="S21" s="8">
        <f>SUM(S19:S20)</f>
        <v>34.11</v>
      </c>
      <c r="T21" s="18">
        <f t="shared" si="8"/>
        <v>17.499138821908364</v>
      </c>
      <c r="U21" s="8">
        <f>SUM(U19:U20)</f>
        <v>29.03</v>
      </c>
      <c r="V21" s="18">
        <f t="shared" si="9"/>
        <v>-2.844712182061584</v>
      </c>
      <c r="W21" s="8">
        <f>SUM(W19:W20)</f>
        <v>29.880000000000003</v>
      </c>
      <c r="X21" s="8">
        <f t="shared" si="10"/>
        <v>-3.018500486854916</v>
      </c>
      <c r="Y21" s="8">
        <f>SUM(Y19:Y20)</f>
        <v>30.810000000000002</v>
      </c>
      <c r="Z21" s="8">
        <f t="shared" si="11"/>
        <v>-15.796665755670949</v>
      </c>
      <c r="AA21" s="8">
        <f>SUM(AA19:AA20)</f>
        <v>36.59</v>
      </c>
      <c r="AB21" s="8">
        <f t="shared" si="12"/>
        <v>40.78491727587534</v>
      </c>
      <c r="AC21" s="8">
        <f>SUM(AC19:AC20)</f>
        <v>25.990000000000002</v>
      </c>
      <c r="AD21" s="8">
        <f t="shared" si="14"/>
        <v>-20.51987767584098</v>
      </c>
      <c r="AE21" s="8">
        <f>SUM(AE19:AE20)</f>
        <v>32.7</v>
      </c>
      <c r="AF21" s="9"/>
      <c r="AG21" s="9"/>
      <c r="AH21" s="9"/>
      <c r="AI21" s="9"/>
    </row>
    <row r="22" spans="1:35" ht="12.75">
      <c r="A22" s="17" t="s">
        <v>34</v>
      </c>
      <c r="B22" s="17" t="s">
        <v>23</v>
      </c>
      <c r="C22" s="21">
        <v>97.89</v>
      </c>
      <c r="D22" s="18">
        <f t="shared" si="0"/>
        <v>-7.406356413166855</v>
      </c>
      <c r="E22" s="21">
        <v>105.72</v>
      </c>
      <c r="F22" s="18">
        <f t="shared" si="1"/>
        <v>26.32333612140041</v>
      </c>
      <c r="G22" s="21">
        <v>83.69</v>
      </c>
      <c r="H22" s="18">
        <f t="shared" si="2"/>
        <v>-21.952811713139976</v>
      </c>
      <c r="I22" s="8">
        <f>SUM(I5+I19)</f>
        <v>107.22999999999999</v>
      </c>
      <c r="J22" s="18">
        <f t="shared" si="3"/>
        <v>9.82179434657926</v>
      </c>
      <c r="K22" s="8">
        <f>SUM(K5+K19)</f>
        <v>97.64</v>
      </c>
      <c r="L22" s="18">
        <f t="shared" si="4"/>
        <v>-3.0387288977159903</v>
      </c>
      <c r="M22" s="8">
        <f>SUM(M5+M19)</f>
        <v>100.7</v>
      </c>
      <c r="N22" s="18">
        <f t="shared" si="5"/>
        <v>2.996829293239242</v>
      </c>
      <c r="O22" s="8">
        <f>SUM(O5+O19)</f>
        <v>97.77</v>
      </c>
      <c r="P22" s="18">
        <f t="shared" si="6"/>
        <v>0.4933703361085309</v>
      </c>
      <c r="Q22" s="8">
        <f>SUM(Q5+Q19)</f>
        <v>97.29</v>
      </c>
      <c r="R22" s="18">
        <f t="shared" si="7"/>
        <v>-1.1581834806461306</v>
      </c>
      <c r="S22" s="8">
        <f>SUM(S5+S19)</f>
        <v>98.42999999999999</v>
      </c>
      <c r="T22" s="18">
        <f t="shared" si="8"/>
        <v>8.714380384360505</v>
      </c>
      <c r="U22" s="8">
        <f>SUM(U5+U19)</f>
        <v>90.53999999999999</v>
      </c>
      <c r="V22" s="18">
        <f t="shared" si="9"/>
        <v>-6.088580022819214</v>
      </c>
      <c r="W22" s="8">
        <f>SUM(W5+W19)</f>
        <v>96.41</v>
      </c>
      <c r="X22" s="8">
        <f t="shared" si="10"/>
        <v>1.4628499263312842</v>
      </c>
      <c r="Y22" s="8">
        <f>SUM(Y5+Y19)</f>
        <v>95.02000000000001</v>
      </c>
      <c r="Z22" s="8">
        <f t="shared" si="11"/>
        <v>-0.855592654424033</v>
      </c>
      <c r="AA22" s="8">
        <f>SUM(AA5+AA19)</f>
        <v>95.84</v>
      </c>
      <c r="AB22" s="8">
        <f t="shared" si="12"/>
        <v>9.946082367787085</v>
      </c>
      <c r="AC22" s="8">
        <f>SUM(AC5+AC19)</f>
        <v>87.17</v>
      </c>
      <c r="AD22" s="8">
        <f t="shared" si="14"/>
        <v>-7.295543975327022</v>
      </c>
      <c r="AE22" s="8">
        <f>SUM(AE5+AE19)</f>
        <v>94.03</v>
      </c>
      <c r="AF22" s="9"/>
      <c r="AG22" s="9"/>
      <c r="AH22" s="9"/>
      <c r="AI22" s="9"/>
    </row>
    <row r="23" spans="1:35" ht="12.75">
      <c r="A23" s="19"/>
      <c r="B23" s="17" t="s">
        <v>24</v>
      </c>
      <c r="C23" s="21">
        <v>94.82</v>
      </c>
      <c r="D23" s="18">
        <f t="shared" si="0"/>
        <v>4.072000878059482</v>
      </c>
      <c r="E23" s="21">
        <v>91.11</v>
      </c>
      <c r="F23" s="18">
        <f t="shared" si="1"/>
        <v>14.805947580645162</v>
      </c>
      <c r="G23" s="21">
        <v>79.36</v>
      </c>
      <c r="H23" s="18">
        <f t="shared" si="2"/>
        <v>-13.972899728997291</v>
      </c>
      <c r="I23" s="8">
        <f>SUM(I6+I8+I20)</f>
        <v>92.25</v>
      </c>
      <c r="J23" s="18">
        <f t="shared" si="3"/>
        <v>4.71055618615209</v>
      </c>
      <c r="K23" s="8">
        <f>SUM(K6+K8+K20)</f>
        <v>88.10000000000001</v>
      </c>
      <c r="L23" s="18">
        <f t="shared" si="4"/>
        <v>-7.931863308600692</v>
      </c>
      <c r="M23" s="8">
        <f>SUM(M6+M8+M20)</f>
        <v>95.69000000000001</v>
      </c>
      <c r="N23" s="18">
        <f t="shared" si="5"/>
        <v>5.234795996920714</v>
      </c>
      <c r="O23" s="8">
        <f>SUM(O6+O8+O20)</f>
        <v>90.93</v>
      </c>
      <c r="P23" s="18">
        <f t="shared" si="6"/>
        <v>10.890243902439032</v>
      </c>
      <c r="Q23" s="8">
        <f>SUM(Q6+Q8+Q20)</f>
        <v>82</v>
      </c>
      <c r="R23" s="18">
        <f t="shared" si="7"/>
        <v>-5.486399262332863</v>
      </c>
      <c r="S23" s="8">
        <f>SUM(S6+S8+S20)</f>
        <v>86.75999999999999</v>
      </c>
      <c r="T23" s="18">
        <f t="shared" si="8"/>
        <v>11.847363671522473</v>
      </c>
      <c r="U23" s="8">
        <f>SUM(U6+U8+U20)</f>
        <v>77.57000000000001</v>
      </c>
      <c r="V23" s="18">
        <f t="shared" si="9"/>
        <v>-4.293645897594049</v>
      </c>
      <c r="W23" s="8">
        <f>SUM(W6+W8+W20)</f>
        <v>81.04999999999998</v>
      </c>
      <c r="X23" s="8">
        <f t="shared" si="10"/>
        <v>6.743052811800309</v>
      </c>
      <c r="Y23" s="8">
        <f>SUM(Y6+Y8+Y20)</f>
        <v>75.93</v>
      </c>
      <c r="Z23" s="8">
        <f t="shared" si="11"/>
        <v>7.215475854278472</v>
      </c>
      <c r="AA23" s="8">
        <f>SUM(AA6+AA8+AA20)</f>
        <v>70.82</v>
      </c>
      <c r="AB23" s="8">
        <f t="shared" si="12"/>
        <v>2.3558317675964666</v>
      </c>
      <c r="AC23" s="8">
        <f>SUM(AC6+AC8+AC20)</f>
        <v>69.19</v>
      </c>
      <c r="AD23" s="8">
        <f t="shared" si="14"/>
        <v>1.600587371512487</v>
      </c>
      <c r="AE23" s="8">
        <f>SUM(AE6+AE8+AE20)</f>
        <v>68.1</v>
      </c>
      <c r="AF23" s="9"/>
      <c r="AG23" s="9"/>
      <c r="AH23" s="9"/>
      <c r="AI23" s="9"/>
    </row>
    <row r="24" spans="1:35" ht="12.75">
      <c r="A24" s="19"/>
      <c r="B24" s="17" t="s">
        <v>25</v>
      </c>
      <c r="C24" s="21">
        <v>192.71</v>
      </c>
      <c r="D24" s="18">
        <f t="shared" si="0"/>
        <v>-2.0931768531219856</v>
      </c>
      <c r="E24" s="21">
        <v>196.83</v>
      </c>
      <c r="F24" s="18">
        <f t="shared" si="1"/>
        <v>20.717571297148112</v>
      </c>
      <c r="G24" s="21">
        <v>163.05</v>
      </c>
      <c r="H24" s="18">
        <f t="shared" si="2"/>
        <v>-18.26248245438138</v>
      </c>
      <c r="I24" s="8">
        <f>SUM(I22+I23)</f>
        <v>199.48</v>
      </c>
      <c r="J24" s="18">
        <f t="shared" si="3"/>
        <v>7.397437277915355</v>
      </c>
      <c r="K24" s="8">
        <f>SUM(K22+K23)</f>
        <v>185.74</v>
      </c>
      <c r="L24" s="18">
        <f t="shared" si="4"/>
        <v>-5.422883038851268</v>
      </c>
      <c r="M24" s="8">
        <f>SUM(M22+M23)</f>
        <v>196.39000000000001</v>
      </c>
      <c r="N24" s="18">
        <f t="shared" si="5"/>
        <v>4.0752517223105595</v>
      </c>
      <c r="O24" s="8">
        <f>SUM(O22+O23)</f>
        <v>188.7</v>
      </c>
      <c r="P24" s="18">
        <f t="shared" si="6"/>
        <v>5.248480116013145</v>
      </c>
      <c r="Q24" s="8">
        <f>SUM(Q22+Q23)</f>
        <v>179.29000000000002</v>
      </c>
      <c r="R24" s="18">
        <f t="shared" si="7"/>
        <v>-3.1859171661536676</v>
      </c>
      <c r="S24" s="8">
        <f>SUM(S22+S23)</f>
        <v>185.19</v>
      </c>
      <c r="T24" s="18">
        <f t="shared" si="8"/>
        <v>10.160014276366654</v>
      </c>
      <c r="U24" s="8">
        <f>SUM(U22+U23)</f>
        <v>168.11</v>
      </c>
      <c r="V24" s="18">
        <f t="shared" si="9"/>
        <v>-5.268792967429261</v>
      </c>
      <c r="W24" s="8">
        <f>SUM(W22+W23)</f>
        <v>177.45999999999998</v>
      </c>
      <c r="X24" s="8">
        <f t="shared" si="10"/>
        <v>3.8081310324656106</v>
      </c>
      <c r="Y24" s="8">
        <f>SUM(Y22+Y23)</f>
        <v>170.95000000000002</v>
      </c>
      <c r="Z24" s="8">
        <f t="shared" si="11"/>
        <v>2.574102964118577</v>
      </c>
      <c r="AA24" s="8">
        <f>SUM(AA22+AA23)</f>
        <v>166.66</v>
      </c>
      <c r="AB24" s="8">
        <f t="shared" si="12"/>
        <v>6.587362496802241</v>
      </c>
      <c r="AC24" s="8">
        <f>SUM(AC22+AC23)</f>
        <v>156.36</v>
      </c>
      <c r="AD24" s="8">
        <f t="shared" si="14"/>
        <v>-3.5588725097144156</v>
      </c>
      <c r="AE24" s="8">
        <f>SUM(AE22+AE23)</f>
        <v>162.13</v>
      </c>
      <c r="AF24" s="9"/>
      <c r="AG24" s="9"/>
      <c r="AH24" s="9"/>
      <c r="AI24" s="9"/>
    </row>
    <row r="25" spans="1:35" ht="12.75">
      <c r="A25" s="17" t="s">
        <v>35</v>
      </c>
      <c r="B25" s="19" t="s">
        <v>23</v>
      </c>
      <c r="C25" s="8">
        <v>2.26</v>
      </c>
      <c r="D25" s="18">
        <f t="shared" si="0"/>
        <v>-6.995884773662567</v>
      </c>
      <c r="E25" s="8">
        <v>2.43</v>
      </c>
      <c r="F25" s="18">
        <f t="shared" si="1"/>
        <v>9.954751131221728</v>
      </c>
      <c r="G25" s="8">
        <v>2.21</v>
      </c>
      <c r="H25" s="18">
        <f t="shared" si="2"/>
        <v>-2.212389380530966</v>
      </c>
      <c r="I25" s="8">
        <v>2.26</v>
      </c>
      <c r="J25" s="18">
        <f t="shared" si="3"/>
        <v>0.444444444444435</v>
      </c>
      <c r="K25" s="8">
        <v>2.25</v>
      </c>
      <c r="L25" s="18">
        <f t="shared" si="4"/>
        <v>-16.356877323420072</v>
      </c>
      <c r="M25" s="8">
        <v>2.69</v>
      </c>
      <c r="N25" s="18">
        <f t="shared" si="5"/>
        <v>-0.7380073800738014</v>
      </c>
      <c r="O25" s="8">
        <v>2.71</v>
      </c>
      <c r="P25" s="18">
        <f t="shared" si="6"/>
        <v>46.48648648648648</v>
      </c>
      <c r="Q25" s="8">
        <v>1.85</v>
      </c>
      <c r="R25" s="18">
        <f t="shared" si="7"/>
        <v>-30.451127819548873</v>
      </c>
      <c r="S25" s="8">
        <v>2.66</v>
      </c>
      <c r="T25" s="18">
        <f t="shared" si="8"/>
        <v>15.151515151515154</v>
      </c>
      <c r="U25" s="8">
        <v>2.31</v>
      </c>
      <c r="V25" s="18">
        <f t="shared" si="9"/>
        <v>7.9439252336448565</v>
      </c>
      <c r="W25" s="8">
        <v>2.14</v>
      </c>
      <c r="X25" s="8">
        <f t="shared" si="10"/>
        <v>-20.446096654275088</v>
      </c>
      <c r="Y25" s="8">
        <v>2.69</v>
      </c>
      <c r="Z25" s="8">
        <f t="shared" si="11"/>
        <v>15.450643776824027</v>
      </c>
      <c r="AA25" s="8">
        <v>2.33</v>
      </c>
      <c r="AB25" s="8">
        <f t="shared" si="12"/>
        <v>9.389671361502357</v>
      </c>
      <c r="AC25" s="8">
        <v>2.13</v>
      </c>
      <c r="AD25" s="8">
        <f t="shared" si="14"/>
        <v>-11.618257261410799</v>
      </c>
      <c r="AE25" s="8">
        <v>2.41</v>
      </c>
      <c r="AF25" s="9"/>
      <c r="AG25" s="9"/>
      <c r="AH25" s="9"/>
      <c r="AI25" s="9"/>
    </row>
    <row r="26" spans="1:35" ht="12.75">
      <c r="A26" s="17" t="s">
        <v>36</v>
      </c>
      <c r="B26" s="19" t="s">
        <v>23</v>
      </c>
      <c r="C26" s="8">
        <v>2.78</v>
      </c>
      <c r="D26" s="18">
        <f t="shared" si="0"/>
        <v>-28.717948717948723</v>
      </c>
      <c r="E26" s="8">
        <v>3.9</v>
      </c>
      <c r="F26" s="18">
        <f t="shared" si="1"/>
        <v>104.18848167539268</v>
      </c>
      <c r="G26" s="8">
        <v>1.91</v>
      </c>
      <c r="H26" s="18">
        <f t="shared" si="2"/>
        <v>-25.968992248062023</v>
      </c>
      <c r="I26" s="8">
        <v>2.58</v>
      </c>
      <c r="J26" s="18">
        <f t="shared" si="3"/>
        <v>17.272727272727266</v>
      </c>
      <c r="K26" s="8">
        <v>2.2</v>
      </c>
      <c r="L26" s="18">
        <f t="shared" si="4"/>
        <v>3.7735849056603805</v>
      </c>
      <c r="M26" s="8">
        <v>2.12</v>
      </c>
      <c r="N26" s="18">
        <f t="shared" si="5"/>
        <v>-12.757201646090536</v>
      </c>
      <c r="O26" s="8">
        <v>2.43</v>
      </c>
      <c r="P26" s="18">
        <f t="shared" si="6"/>
        <v>-0.40983606557376173</v>
      </c>
      <c r="Q26" s="8">
        <v>2.44</v>
      </c>
      <c r="R26" s="18">
        <f t="shared" si="7"/>
        <v>-13.780918727915198</v>
      </c>
      <c r="S26" s="8">
        <v>2.83</v>
      </c>
      <c r="T26" s="18">
        <f t="shared" si="8"/>
        <v>24.66960352422908</v>
      </c>
      <c r="U26" s="8">
        <v>2.27</v>
      </c>
      <c r="V26" s="18">
        <f t="shared" si="9"/>
        <v>-9.920634920634921</v>
      </c>
      <c r="W26" s="8">
        <v>2.52</v>
      </c>
      <c r="X26" s="8">
        <f t="shared" si="10"/>
        <v>-6.319702602230482</v>
      </c>
      <c r="Y26" s="8">
        <v>2.69</v>
      </c>
      <c r="Z26" s="8">
        <f t="shared" si="11"/>
        <v>-18.48484848484848</v>
      </c>
      <c r="AA26" s="8">
        <v>3.3</v>
      </c>
      <c r="AB26" s="8">
        <f t="shared" si="12"/>
        <v>44.10480349344977</v>
      </c>
      <c r="AC26" s="8">
        <v>2.29</v>
      </c>
      <c r="AD26" s="8">
        <f t="shared" si="14"/>
        <v>-23.666666666666668</v>
      </c>
      <c r="AE26" s="8">
        <v>3</v>
      </c>
      <c r="AF26" s="9"/>
      <c r="AG26" s="9"/>
      <c r="AH26" s="9"/>
      <c r="AI26" s="9"/>
    </row>
    <row r="27" spans="1:35" ht="12.75">
      <c r="A27" s="17" t="s">
        <v>37</v>
      </c>
      <c r="B27" s="19" t="s">
        <v>24</v>
      </c>
      <c r="C27" s="8">
        <v>5.78</v>
      </c>
      <c r="D27" s="18">
        <f t="shared" si="0"/>
        <v>0.17331022530330462</v>
      </c>
      <c r="E27" s="8">
        <v>5.77</v>
      </c>
      <c r="F27" s="18">
        <f t="shared" si="1"/>
        <v>39.7094430992736</v>
      </c>
      <c r="G27" s="8">
        <v>4.13</v>
      </c>
      <c r="H27" s="18">
        <f t="shared" si="2"/>
        <v>-24.49725776965265</v>
      </c>
      <c r="I27" s="8">
        <v>5.47</v>
      </c>
      <c r="J27" s="18">
        <f t="shared" si="3"/>
        <v>42.07792207792207</v>
      </c>
      <c r="K27" s="8">
        <v>3.85</v>
      </c>
      <c r="L27" s="18">
        <f t="shared" si="4"/>
        <v>-24.8046875</v>
      </c>
      <c r="M27" s="8">
        <v>5.12</v>
      </c>
      <c r="N27" s="18">
        <f t="shared" si="5"/>
        <v>-24.70588235294117</v>
      </c>
      <c r="O27" s="8">
        <v>6.8</v>
      </c>
      <c r="P27" s="18">
        <f t="shared" si="6"/>
        <v>10.929853181076671</v>
      </c>
      <c r="Q27" s="8">
        <v>6.13</v>
      </c>
      <c r="R27" s="18">
        <f t="shared" si="7"/>
        <v>10.05385996409335</v>
      </c>
      <c r="S27" s="8">
        <v>5.57</v>
      </c>
      <c r="T27" s="18">
        <f t="shared" si="8"/>
        <v>11.847389558232928</v>
      </c>
      <c r="U27" s="8">
        <v>4.98</v>
      </c>
      <c r="V27" s="18">
        <f t="shared" si="9"/>
        <v>-22.67080745341615</v>
      </c>
      <c r="W27" s="8">
        <v>6.44</v>
      </c>
      <c r="X27" s="8">
        <f t="shared" si="10"/>
        <v>29.31726907630522</v>
      </c>
      <c r="Y27" s="8">
        <v>4.98</v>
      </c>
      <c r="Z27" s="8">
        <f t="shared" si="11"/>
        <v>12.669683257918562</v>
      </c>
      <c r="AA27" s="8">
        <v>4.42</v>
      </c>
      <c r="AB27" s="8">
        <f t="shared" si="12"/>
        <v>7.281553398058247</v>
      </c>
      <c r="AC27" s="8">
        <v>4.12</v>
      </c>
      <c r="AD27" s="8">
        <f t="shared" si="14"/>
        <v>-23.134328358208958</v>
      </c>
      <c r="AE27" s="8">
        <v>5.36</v>
      </c>
      <c r="AF27" s="9"/>
      <c r="AG27" s="9"/>
      <c r="AH27" s="9"/>
      <c r="AI27" s="9"/>
    </row>
    <row r="28" spans="1:35" ht="12.75">
      <c r="A28" s="17" t="s">
        <v>38</v>
      </c>
      <c r="B28" s="19" t="s">
        <v>24</v>
      </c>
      <c r="C28" s="8">
        <v>2.85</v>
      </c>
      <c r="D28" s="18">
        <f t="shared" si="0"/>
        <v>-8.94568690095846</v>
      </c>
      <c r="E28" s="8">
        <v>3.13</v>
      </c>
      <c r="F28" s="18">
        <f t="shared" si="1"/>
        <v>8.304498269896184</v>
      </c>
      <c r="G28" s="8">
        <v>2.89</v>
      </c>
      <c r="H28" s="18">
        <f t="shared" si="2"/>
        <v>-5.555555555555554</v>
      </c>
      <c r="I28" s="8">
        <v>3.06</v>
      </c>
      <c r="J28" s="18">
        <f t="shared" si="3"/>
        <v>10.469314079422384</v>
      </c>
      <c r="K28" s="8">
        <v>2.77</v>
      </c>
      <c r="L28" s="18">
        <f t="shared" si="4"/>
        <v>-20.402298850574713</v>
      </c>
      <c r="M28" s="8">
        <v>3.48</v>
      </c>
      <c r="N28" s="18">
        <f t="shared" si="5"/>
        <v>17.171717171717162</v>
      </c>
      <c r="O28" s="8">
        <v>2.97</v>
      </c>
      <c r="P28" s="18">
        <f t="shared" si="6"/>
        <v>16.470588235294134</v>
      </c>
      <c r="Q28" s="8">
        <v>2.55</v>
      </c>
      <c r="R28" s="18">
        <f t="shared" si="7"/>
        <v>-20.062695924764895</v>
      </c>
      <c r="S28" s="8">
        <v>3.19</v>
      </c>
      <c r="T28" s="18">
        <f t="shared" si="8"/>
        <v>15.999999999999998</v>
      </c>
      <c r="U28" s="8">
        <v>2.75</v>
      </c>
      <c r="V28" s="18">
        <f t="shared" si="9"/>
        <v>-6.462585034013604</v>
      </c>
      <c r="W28" s="8">
        <v>2.94</v>
      </c>
      <c r="X28" s="8">
        <f t="shared" si="10"/>
        <v>-0.33898305084746544</v>
      </c>
      <c r="Y28" s="8">
        <v>2.95</v>
      </c>
      <c r="Z28" s="8">
        <f t="shared" si="11"/>
        <v>6.498194945848382</v>
      </c>
      <c r="AA28" s="8">
        <v>2.77</v>
      </c>
      <c r="AB28" s="8">
        <f t="shared" si="12"/>
        <v>-20.402298850574713</v>
      </c>
      <c r="AC28" s="8">
        <v>3.48</v>
      </c>
      <c r="AD28" s="8">
        <f t="shared" si="14"/>
        <v>-0.28653295128940487</v>
      </c>
      <c r="AE28" s="8">
        <v>3.49</v>
      </c>
      <c r="AF28" s="9"/>
      <c r="AG28" s="9"/>
      <c r="AH28" s="9"/>
      <c r="AI28" s="9"/>
    </row>
    <row r="29" spans="1:35" ht="12.75">
      <c r="A29" s="17" t="s">
        <v>39</v>
      </c>
      <c r="B29" s="17" t="s">
        <v>23</v>
      </c>
      <c r="C29" s="8">
        <v>5.04</v>
      </c>
      <c r="D29" s="18">
        <f t="shared" si="0"/>
        <v>-20.379146919431278</v>
      </c>
      <c r="E29" s="8">
        <v>6.33</v>
      </c>
      <c r="F29" s="18">
        <f t="shared" si="1"/>
        <v>53.640776699029125</v>
      </c>
      <c r="G29" s="8">
        <v>4.12</v>
      </c>
      <c r="H29" s="18">
        <f t="shared" si="2"/>
        <v>-14.876033057851235</v>
      </c>
      <c r="I29" s="8">
        <f>SUM(I25+I26)</f>
        <v>4.84</v>
      </c>
      <c r="J29" s="18">
        <f t="shared" si="3"/>
        <v>8.764044943820219</v>
      </c>
      <c r="K29" s="8">
        <f>SUM(K25+K26)</f>
        <v>4.45</v>
      </c>
      <c r="L29" s="18">
        <f t="shared" si="4"/>
        <v>-7.48440748440749</v>
      </c>
      <c r="M29" s="8">
        <f>SUM(M25+M26)</f>
        <v>4.8100000000000005</v>
      </c>
      <c r="N29" s="18">
        <f t="shared" si="5"/>
        <v>-6.420233463035021</v>
      </c>
      <c r="O29" s="8">
        <f>SUM(O25+O26)</f>
        <v>5.140000000000001</v>
      </c>
      <c r="P29" s="18">
        <f t="shared" si="6"/>
        <v>19.813519813519825</v>
      </c>
      <c r="Q29" s="8">
        <f>SUM(Q25+Q26)</f>
        <v>4.29</v>
      </c>
      <c r="R29" s="18">
        <f t="shared" si="7"/>
        <v>-21.857923497267763</v>
      </c>
      <c r="S29" s="8">
        <f>SUM(S25+S26)</f>
        <v>5.49</v>
      </c>
      <c r="T29" s="18">
        <f t="shared" si="8"/>
        <v>19.868995633187776</v>
      </c>
      <c r="U29" s="8">
        <f>SUM(U25+U26)</f>
        <v>4.58</v>
      </c>
      <c r="V29" s="18">
        <f t="shared" si="9"/>
        <v>-1.716738197424894</v>
      </c>
      <c r="W29" s="8">
        <f>SUM(W25+W26)</f>
        <v>4.66</v>
      </c>
      <c r="X29" s="8">
        <f t="shared" si="10"/>
        <v>-13.382899628252783</v>
      </c>
      <c r="Y29" s="8">
        <f>SUM(Y25+Y26)</f>
        <v>5.38</v>
      </c>
      <c r="Z29" s="8">
        <f t="shared" si="11"/>
        <v>-4.440497335701599</v>
      </c>
      <c r="AA29" s="8">
        <f>SUM(AA25+AA26)</f>
        <v>5.63</v>
      </c>
      <c r="AB29" s="8">
        <f t="shared" si="12"/>
        <v>27.375565610859727</v>
      </c>
      <c r="AC29" s="8">
        <f>SUM(AC25+AC26)</f>
        <v>4.42</v>
      </c>
      <c r="AD29" s="8">
        <f t="shared" si="14"/>
        <v>-18.299445471349358</v>
      </c>
      <c r="AE29" s="8">
        <f>SUM(AE25+AE26)</f>
        <v>5.41</v>
      </c>
      <c r="AF29" s="9"/>
      <c r="AG29" s="9"/>
      <c r="AH29" s="9"/>
      <c r="AI29" s="9"/>
    </row>
    <row r="30" spans="1:35" ht="12.75">
      <c r="A30" s="19"/>
      <c r="B30" s="17" t="s">
        <v>24</v>
      </c>
      <c r="C30" s="8">
        <v>8.63</v>
      </c>
      <c r="D30" s="18">
        <f t="shared" si="0"/>
        <v>-3.0337078651685343</v>
      </c>
      <c r="E30" s="8">
        <v>8.9</v>
      </c>
      <c r="F30" s="18">
        <f t="shared" si="1"/>
        <v>26.780626780626793</v>
      </c>
      <c r="G30" s="8">
        <v>7.02</v>
      </c>
      <c r="H30" s="18">
        <f t="shared" si="2"/>
        <v>-17.702227432590856</v>
      </c>
      <c r="I30" s="8">
        <f>SUM(I27+I28)</f>
        <v>8.53</v>
      </c>
      <c r="J30" s="18">
        <f t="shared" si="3"/>
        <v>28.851963746223554</v>
      </c>
      <c r="K30" s="8">
        <f>SUM(K27+K28)</f>
        <v>6.62</v>
      </c>
      <c r="L30" s="18">
        <f t="shared" si="4"/>
        <v>-23.023255813953483</v>
      </c>
      <c r="M30" s="8">
        <f>SUM(M27+M28)</f>
        <v>8.6</v>
      </c>
      <c r="N30" s="18">
        <f t="shared" si="5"/>
        <v>-11.975435005117706</v>
      </c>
      <c r="O30" s="8">
        <f>SUM(O27+O28)</f>
        <v>9.77</v>
      </c>
      <c r="P30" s="18">
        <f t="shared" si="6"/>
        <v>12.557603686635943</v>
      </c>
      <c r="Q30" s="8">
        <f>SUM(Q27+Q28)</f>
        <v>8.68</v>
      </c>
      <c r="R30" s="18">
        <f t="shared" si="7"/>
        <v>-0.9132420091324209</v>
      </c>
      <c r="S30" s="8">
        <f>SUM(S27+S28)</f>
        <v>8.76</v>
      </c>
      <c r="T30" s="18">
        <f t="shared" si="8"/>
        <v>13.32470892626131</v>
      </c>
      <c r="U30" s="8">
        <f>SUM(U27+U28)</f>
        <v>7.73</v>
      </c>
      <c r="V30" s="18">
        <f t="shared" si="9"/>
        <v>-17.590618336886994</v>
      </c>
      <c r="W30" s="8">
        <f>SUM(W27+W28)</f>
        <v>9.38</v>
      </c>
      <c r="X30" s="8">
        <f t="shared" si="10"/>
        <v>18.284993694829762</v>
      </c>
      <c r="Y30" s="8">
        <f>SUM(Y27+Y28)</f>
        <v>7.930000000000001</v>
      </c>
      <c r="Z30" s="8">
        <f t="shared" si="11"/>
        <v>10.292072322670391</v>
      </c>
      <c r="AA30" s="8">
        <f>SUM(AA27+AA28)</f>
        <v>7.1899999999999995</v>
      </c>
      <c r="AB30" s="8">
        <f t="shared" si="12"/>
        <v>-5.3947368421052655</v>
      </c>
      <c r="AC30" s="8">
        <f>SUM(AC27+AC28)</f>
        <v>7.6</v>
      </c>
      <c r="AD30" s="8">
        <f t="shared" si="14"/>
        <v>-14.124293785310751</v>
      </c>
      <c r="AE30" s="8">
        <f>SUM(AE27+AE28)</f>
        <v>8.850000000000001</v>
      </c>
      <c r="AF30" s="9"/>
      <c r="AG30" s="9"/>
      <c r="AH30" s="9"/>
      <c r="AI30" s="9"/>
    </row>
    <row r="31" spans="1:35" ht="12.75">
      <c r="A31" s="19"/>
      <c r="B31" s="17" t="s">
        <v>25</v>
      </c>
      <c r="C31" s="8">
        <v>13.67</v>
      </c>
      <c r="D31" s="18">
        <f t="shared" si="0"/>
        <v>-10.242941562705191</v>
      </c>
      <c r="E31" s="8">
        <v>15.23</v>
      </c>
      <c r="F31" s="18">
        <f t="shared" si="1"/>
        <v>36.7145421903052</v>
      </c>
      <c r="G31" s="8">
        <v>11.14</v>
      </c>
      <c r="H31" s="18">
        <f t="shared" si="2"/>
        <v>-16.67913238593866</v>
      </c>
      <c r="I31" s="8">
        <f>SUM(I29+I30)</f>
        <v>13.37</v>
      </c>
      <c r="J31" s="18">
        <f t="shared" si="3"/>
        <v>20.77687443541101</v>
      </c>
      <c r="K31" s="8">
        <f>SUM(K29+K30)</f>
        <v>11.07</v>
      </c>
      <c r="L31" s="18">
        <f t="shared" si="4"/>
        <v>-17.449664429530202</v>
      </c>
      <c r="M31" s="8">
        <f>SUM(M29+M30)</f>
        <v>13.41</v>
      </c>
      <c r="N31" s="18">
        <f t="shared" si="5"/>
        <v>-10.060362173038229</v>
      </c>
      <c r="O31" s="8">
        <f>SUM(O29+O30)</f>
        <v>14.91</v>
      </c>
      <c r="P31" s="18">
        <f t="shared" si="6"/>
        <v>14.957594448727846</v>
      </c>
      <c r="Q31" s="8">
        <f>SUM(Q29+Q30)</f>
        <v>12.969999999999999</v>
      </c>
      <c r="R31" s="18">
        <f t="shared" si="7"/>
        <v>-8.982456140350886</v>
      </c>
      <c r="S31" s="8">
        <f>SUM(S29+S30)</f>
        <v>14.25</v>
      </c>
      <c r="T31" s="18">
        <f t="shared" si="8"/>
        <v>15.759545085296503</v>
      </c>
      <c r="U31" s="8">
        <f>SUM(U29+U30)</f>
        <v>12.31</v>
      </c>
      <c r="V31" s="18">
        <f t="shared" si="9"/>
        <v>-12.321937321937323</v>
      </c>
      <c r="W31" s="8">
        <f>SUM(W29+W30)</f>
        <v>14.040000000000001</v>
      </c>
      <c r="X31" s="8">
        <f t="shared" si="10"/>
        <v>5.484598046581521</v>
      </c>
      <c r="Y31" s="8">
        <f>SUM(Y29+Y30)</f>
        <v>13.31</v>
      </c>
      <c r="Z31" s="8">
        <f t="shared" si="11"/>
        <v>3.8221528861154463</v>
      </c>
      <c r="AA31" s="8">
        <f>SUM(AA29+AA30)</f>
        <v>12.82</v>
      </c>
      <c r="AB31" s="8">
        <f t="shared" si="12"/>
        <v>6.655574043261238</v>
      </c>
      <c r="AC31" s="8">
        <f>SUM(AC29+AC30)</f>
        <v>12.02</v>
      </c>
      <c r="AD31" s="8">
        <f t="shared" si="14"/>
        <v>-15.708274894810673</v>
      </c>
      <c r="AE31" s="8">
        <f>SUM(AE29+AE30)</f>
        <v>14.260000000000002</v>
      </c>
      <c r="AF31" s="9"/>
      <c r="AG31" s="9"/>
      <c r="AH31" s="9"/>
      <c r="AI31" s="9"/>
    </row>
    <row r="32" spans="1:35" ht="12.75">
      <c r="A32" s="17" t="s">
        <v>40</v>
      </c>
      <c r="B32" s="17" t="s">
        <v>23</v>
      </c>
      <c r="C32" s="8">
        <v>102.94</v>
      </c>
      <c r="D32" s="18">
        <f t="shared" si="0"/>
        <v>-8.130298973672467</v>
      </c>
      <c r="E32" s="8">
        <v>112.05</v>
      </c>
      <c r="F32" s="18">
        <f t="shared" si="1"/>
        <v>27.605056371711644</v>
      </c>
      <c r="G32" s="8">
        <v>87.81</v>
      </c>
      <c r="H32" s="18">
        <f t="shared" si="2"/>
        <v>-21.647184795217267</v>
      </c>
      <c r="I32" s="8">
        <f>SUM(I22+I29)</f>
        <v>112.07</v>
      </c>
      <c r="J32" s="18">
        <f t="shared" si="3"/>
        <v>9.775688118326956</v>
      </c>
      <c r="K32" s="8">
        <f>SUM(K22+K29)</f>
        <v>102.09</v>
      </c>
      <c r="L32" s="18">
        <f t="shared" si="4"/>
        <v>-3.241398919533695</v>
      </c>
      <c r="M32" s="8">
        <f>SUM(M22+M29)</f>
        <v>105.51</v>
      </c>
      <c r="N32" s="18">
        <f t="shared" si="5"/>
        <v>2.526479448061421</v>
      </c>
      <c r="O32" s="8">
        <f>SUM(O22+O29)</f>
        <v>102.91</v>
      </c>
      <c r="P32" s="18">
        <f t="shared" si="6"/>
        <v>1.309312856861571</v>
      </c>
      <c r="Q32" s="8">
        <f>SUM(Q22+Q29)</f>
        <v>101.58000000000001</v>
      </c>
      <c r="R32" s="18">
        <f t="shared" si="7"/>
        <v>-2.2517321016166045</v>
      </c>
      <c r="S32" s="8">
        <f>SUM(S22+S29)</f>
        <v>103.91999999999999</v>
      </c>
      <c r="T32" s="18">
        <f t="shared" si="8"/>
        <v>9.251471825063076</v>
      </c>
      <c r="U32" s="8">
        <f>SUM(U22+U29)</f>
        <v>95.11999999999999</v>
      </c>
      <c r="V32" s="18">
        <f t="shared" si="9"/>
        <v>-5.8870090036608325</v>
      </c>
      <c r="W32" s="8">
        <f>SUM(W22+W29)</f>
        <v>101.07</v>
      </c>
      <c r="X32" s="8">
        <f t="shared" si="10"/>
        <v>0.6673306772908241</v>
      </c>
      <c r="Y32" s="8">
        <f>SUM(Y22+Y29)</f>
        <v>100.4</v>
      </c>
      <c r="Z32" s="8">
        <f t="shared" si="11"/>
        <v>-1.0544988666600899</v>
      </c>
      <c r="AA32" s="8">
        <f>SUM(AA22+AA29)</f>
        <v>101.47</v>
      </c>
      <c r="AB32" s="8">
        <f t="shared" si="12"/>
        <v>10.78720384321432</v>
      </c>
      <c r="AC32" s="8">
        <f>SUM(AC22+AC29)</f>
        <v>91.59</v>
      </c>
      <c r="AD32" s="8">
        <f t="shared" si="14"/>
        <v>-7.894207562349149</v>
      </c>
      <c r="AE32" s="8">
        <f>SUM(AE22+AE29)</f>
        <v>99.44</v>
      </c>
      <c r="AF32" s="9"/>
      <c r="AG32" s="9"/>
      <c r="AH32" s="9"/>
      <c r="AI32" s="9"/>
    </row>
    <row r="33" spans="1:35" ht="12.75">
      <c r="A33" s="19"/>
      <c r="B33" s="17" t="s">
        <v>24</v>
      </c>
      <c r="C33" s="8">
        <v>103.45</v>
      </c>
      <c r="D33" s="18">
        <f t="shared" si="0"/>
        <v>3.439656034396558</v>
      </c>
      <c r="E33" s="8">
        <v>100.01</v>
      </c>
      <c r="F33" s="18">
        <f t="shared" si="1"/>
        <v>15.779115536003715</v>
      </c>
      <c r="G33" s="8">
        <v>86.38</v>
      </c>
      <c r="H33" s="18">
        <f t="shared" si="2"/>
        <v>-14.28854931534035</v>
      </c>
      <c r="I33" s="8">
        <f>SUM(I23+I30)</f>
        <v>100.78</v>
      </c>
      <c r="J33" s="18">
        <f t="shared" si="3"/>
        <v>6.39780405405404</v>
      </c>
      <c r="K33" s="8">
        <f>SUM(K23+K30)</f>
        <v>94.72000000000001</v>
      </c>
      <c r="L33" s="18">
        <f t="shared" si="4"/>
        <v>-9.176335219100578</v>
      </c>
      <c r="M33" s="8">
        <f>SUM(M23+M30)</f>
        <v>104.29</v>
      </c>
      <c r="N33" s="18">
        <f t="shared" si="5"/>
        <v>3.5650446871896757</v>
      </c>
      <c r="O33" s="8">
        <f>SUM(O23+O30)</f>
        <v>100.7</v>
      </c>
      <c r="P33" s="18">
        <f t="shared" si="6"/>
        <v>11.049845610939563</v>
      </c>
      <c r="Q33" s="8">
        <f>SUM(Q23+Q30)</f>
        <v>90.68</v>
      </c>
      <c r="R33" s="18">
        <f t="shared" si="7"/>
        <v>-5.0670016750418645</v>
      </c>
      <c r="S33" s="8">
        <f>SUM(S23+S30)</f>
        <v>95.52</v>
      </c>
      <c r="T33" s="18">
        <f t="shared" si="8"/>
        <v>11.98124267291909</v>
      </c>
      <c r="U33" s="8">
        <f>SUM(U23+U30)</f>
        <v>85.30000000000001</v>
      </c>
      <c r="V33" s="18">
        <f t="shared" si="9"/>
        <v>-5.672896162777804</v>
      </c>
      <c r="W33" s="8">
        <f>SUM(W23+W30)</f>
        <v>90.42999999999998</v>
      </c>
      <c r="X33" s="8">
        <f t="shared" si="10"/>
        <v>7.834486048175488</v>
      </c>
      <c r="Y33" s="8">
        <f>SUM(Y23+Y30)</f>
        <v>83.86000000000001</v>
      </c>
      <c r="Z33" s="8">
        <f t="shared" si="11"/>
        <v>7.499038584796851</v>
      </c>
      <c r="AA33" s="8">
        <f>SUM(AA23+AA30)</f>
        <v>78.00999999999999</v>
      </c>
      <c r="AB33" s="8">
        <f t="shared" si="12"/>
        <v>1.5887485349654888</v>
      </c>
      <c r="AC33" s="8">
        <f>SUM(AC23+AC30)</f>
        <v>76.78999999999999</v>
      </c>
      <c r="AD33" s="8">
        <f t="shared" si="14"/>
        <v>-0.20792722547108072</v>
      </c>
      <c r="AE33" s="8">
        <f>SUM(AE23+AE30)</f>
        <v>76.94999999999999</v>
      </c>
      <c r="AF33" s="9"/>
      <c r="AG33" s="9"/>
      <c r="AH33" s="9"/>
      <c r="AI33" s="9"/>
    </row>
    <row r="34" spans="1:35" ht="12.75">
      <c r="A34" s="22"/>
      <c r="B34" s="10" t="s">
        <v>25</v>
      </c>
      <c r="C34" s="23">
        <v>206.39</v>
      </c>
      <c r="D34" s="18">
        <f t="shared" si="0"/>
        <v>-2.673771574082814</v>
      </c>
      <c r="E34" s="23">
        <v>212.06</v>
      </c>
      <c r="F34" s="18">
        <f t="shared" si="1"/>
        <v>21.740628049830647</v>
      </c>
      <c r="G34" s="23">
        <v>174.19</v>
      </c>
      <c r="H34" s="18">
        <f t="shared" si="2"/>
        <v>-18.16302560488607</v>
      </c>
      <c r="I34" s="23">
        <f>+I32+I33</f>
        <v>212.85</v>
      </c>
      <c r="J34" s="18">
        <f t="shared" si="3"/>
        <v>8.149992378436052</v>
      </c>
      <c r="K34" s="23">
        <f>+K32+K33</f>
        <v>196.81</v>
      </c>
      <c r="L34" s="18">
        <f t="shared" si="4"/>
        <v>-6.191611058150624</v>
      </c>
      <c r="M34" s="23">
        <f>+M32+M33</f>
        <v>209.8</v>
      </c>
      <c r="N34" s="18">
        <f t="shared" si="5"/>
        <v>3.0401257305633305</v>
      </c>
      <c r="O34" s="23">
        <f>+O32+O33</f>
        <v>203.61</v>
      </c>
      <c r="P34" s="18">
        <f t="shared" si="6"/>
        <v>5.90346405908665</v>
      </c>
      <c r="Q34" s="23">
        <f>+Q32+Q33</f>
        <v>192.26000000000002</v>
      </c>
      <c r="R34" s="18">
        <f t="shared" si="7"/>
        <v>-3.6000802246289503</v>
      </c>
      <c r="S34" s="23">
        <f>+S32+S33</f>
        <v>199.44</v>
      </c>
      <c r="T34" s="18">
        <f t="shared" si="8"/>
        <v>10.542068506817415</v>
      </c>
      <c r="U34" s="23">
        <f>+U32+U33</f>
        <v>180.42000000000002</v>
      </c>
      <c r="V34" s="18">
        <f t="shared" si="9"/>
        <v>-5.785900783289795</v>
      </c>
      <c r="W34" s="23">
        <f>+W32+W33</f>
        <v>191.49999999999997</v>
      </c>
      <c r="X34" s="23">
        <f t="shared" si="10"/>
        <v>3.9292304352545058</v>
      </c>
      <c r="Y34" s="23">
        <f>+Y32+Y33</f>
        <v>184.26000000000002</v>
      </c>
      <c r="Z34" s="23">
        <f t="shared" si="11"/>
        <v>2.6632493871183582</v>
      </c>
      <c r="AA34" s="23">
        <f>+AA32+AA33</f>
        <v>179.48</v>
      </c>
      <c r="AB34" s="8">
        <f t="shared" si="12"/>
        <v>6.592231856515022</v>
      </c>
      <c r="AC34" s="6">
        <f>+AC32+AC33</f>
        <v>168.38</v>
      </c>
      <c r="AD34" s="8">
        <f t="shared" si="14"/>
        <v>-4.541073757015699</v>
      </c>
      <c r="AE34" s="6">
        <f>+AE32+AE33</f>
        <v>176.39</v>
      </c>
      <c r="AF34" s="9"/>
      <c r="AG34" s="9"/>
      <c r="AH34" s="9"/>
      <c r="AI34" s="9"/>
    </row>
    <row r="35" spans="1:35" ht="12.75">
      <c r="A35" s="24" t="s">
        <v>41</v>
      </c>
      <c r="B35" s="10"/>
      <c r="C35" s="23"/>
      <c r="D35" s="18"/>
      <c r="E35" s="23"/>
      <c r="F35" s="18"/>
      <c r="G35" s="23"/>
      <c r="H35" s="18"/>
      <c r="I35" s="23"/>
      <c r="J35" s="18"/>
      <c r="K35" s="23"/>
      <c r="L35" s="18"/>
      <c r="M35" s="23"/>
      <c r="N35" s="18"/>
      <c r="O35" s="23"/>
      <c r="P35" s="18"/>
      <c r="Q35" s="23"/>
      <c r="R35" s="18"/>
      <c r="S35" s="23"/>
      <c r="T35" s="18"/>
      <c r="U35" s="23"/>
      <c r="V35" s="18" t="s">
        <v>42</v>
      </c>
      <c r="W35" s="23"/>
      <c r="X35" s="23"/>
      <c r="Y35" s="23"/>
      <c r="Z35" s="23"/>
      <c r="AA35" s="23"/>
      <c r="AB35" s="8"/>
      <c r="AC35" s="23"/>
      <c r="AD35" s="8"/>
      <c r="AE35" s="23"/>
      <c r="AF35" s="9"/>
      <c r="AG35" s="9"/>
      <c r="AH35" s="9"/>
      <c r="AI35" s="9"/>
    </row>
    <row r="36" spans="1:35" ht="12.75">
      <c r="A36" s="19" t="s">
        <v>43</v>
      </c>
      <c r="B36" s="17" t="s">
        <v>23</v>
      </c>
      <c r="C36" s="8">
        <v>49.48</v>
      </c>
      <c r="D36" s="18">
        <f t="shared" si="0"/>
        <v>-30.495856159572977</v>
      </c>
      <c r="E36" s="8">
        <v>71.19</v>
      </c>
      <c r="F36" s="18">
        <f aca="true" t="shared" si="15" ref="F36:F56">+(E36-G36)/G36*100</f>
        <v>119.85793699814697</v>
      </c>
      <c r="G36" s="8">
        <v>32.38</v>
      </c>
      <c r="H36" s="18">
        <f aca="true" t="shared" si="16" ref="H36:H56">+(G36-I36)/I36*100</f>
        <v>-42.40483813589469</v>
      </c>
      <c r="I36" s="8">
        <v>56.22</v>
      </c>
      <c r="J36" s="18">
        <f aca="true" t="shared" si="17" ref="J36:J56">+(I36-K36)/K36*100</f>
        <v>14.501018329938894</v>
      </c>
      <c r="K36" s="8">
        <v>49.1</v>
      </c>
      <c r="L36" s="18">
        <f aca="true" t="shared" si="18" ref="L36:L56">+(K36-M36)/M36*100</f>
        <v>29.210526315789476</v>
      </c>
      <c r="M36" s="8">
        <v>38</v>
      </c>
      <c r="N36" s="18">
        <f aca="true" t="shared" si="19" ref="N36:N56">+(M36-O36)/O36*100</f>
        <v>-45.00723589001447</v>
      </c>
      <c r="O36" s="8">
        <v>69.1</v>
      </c>
      <c r="P36" s="18">
        <f aca="true" t="shared" si="20" ref="P36:P56">+(O36-Q36)/Q36*100</f>
        <v>17.118644067796602</v>
      </c>
      <c r="Q36" s="8">
        <v>59</v>
      </c>
      <c r="R36" s="18">
        <f aca="true" t="shared" si="21" ref="R36:R56">+(Q36-S36)/S36*100</f>
        <v>-14.98559077809799</v>
      </c>
      <c r="S36" s="8">
        <v>69.4</v>
      </c>
      <c r="T36" s="18">
        <f aca="true" t="shared" si="22" ref="T36:T56">+(S36-U36)/U36*100</f>
        <v>14.710743801652901</v>
      </c>
      <c r="U36" s="8">
        <v>60.5</v>
      </c>
      <c r="V36" s="18">
        <f aca="true" t="shared" si="23" ref="V36:V56">+(U36-W36)/W36*100</f>
        <v>-0.16501650165016735</v>
      </c>
      <c r="W36" s="8">
        <v>60.6</v>
      </c>
      <c r="X36" s="8">
        <f aca="true" t="shared" si="24" ref="X36:X56">+(W36-Y36)/Y36*100</f>
        <v>6.129597197898424</v>
      </c>
      <c r="Y36" s="8">
        <v>57.1</v>
      </c>
      <c r="Z36" s="8">
        <f aca="true" t="shared" si="25" ref="Z36:Z56">+(Y36-AA36)/AA36*100</f>
        <v>-14.264264264264254</v>
      </c>
      <c r="AA36" s="8">
        <v>66.6</v>
      </c>
      <c r="AB36" s="8">
        <f aca="true" t="shared" si="26" ref="AB36:AB56">+(AA36-AC36)/AC36*100</f>
        <v>33.46693386773546</v>
      </c>
      <c r="AC36" s="8">
        <v>49.9</v>
      </c>
      <c r="AD36" s="8">
        <f aca="true" t="shared" si="27" ref="AD36:AD56">+(AC36-AE36)/AE36*100</f>
        <v>-2.5390625000000084</v>
      </c>
      <c r="AE36" s="8">
        <v>51.2</v>
      </c>
      <c r="AF36" s="9"/>
      <c r="AG36" s="9"/>
      <c r="AH36" s="9"/>
      <c r="AI36" s="9"/>
    </row>
    <row r="37" spans="1:35" ht="12.75">
      <c r="A37" s="25"/>
      <c r="B37" s="17" t="s">
        <v>24</v>
      </c>
      <c r="C37" s="8">
        <v>15.28</v>
      </c>
      <c r="D37" s="18">
        <f t="shared" si="0"/>
        <v>25.96867271228358</v>
      </c>
      <c r="E37" s="8">
        <v>12.13</v>
      </c>
      <c r="F37" s="18">
        <f t="shared" si="15"/>
        <v>7.822222222222229</v>
      </c>
      <c r="G37" s="8">
        <v>11.25</v>
      </c>
      <c r="H37" s="18">
        <f t="shared" si="16"/>
        <v>-19.928825622775808</v>
      </c>
      <c r="I37" s="8">
        <v>14.05</v>
      </c>
      <c r="J37" s="18">
        <f t="shared" si="17"/>
        <v>-6.333333333333329</v>
      </c>
      <c r="K37" s="8">
        <v>15</v>
      </c>
      <c r="L37" s="18">
        <f t="shared" si="18"/>
        <v>3.4482758620689653</v>
      </c>
      <c r="M37" s="8">
        <v>14.5</v>
      </c>
      <c r="N37" s="18">
        <f t="shared" si="19"/>
        <v>-29.951690821256037</v>
      </c>
      <c r="O37" s="8">
        <v>20.7</v>
      </c>
      <c r="P37" s="18">
        <f t="shared" si="20"/>
        <v>40.816326530612244</v>
      </c>
      <c r="Q37" s="8">
        <v>14.7</v>
      </c>
      <c r="R37" s="18">
        <f t="shared" si="21"/>
        <v>-13.529411764705888</v>
      </c>
      <c r="S37" s="8">
        <v>17</v>
      </c>
      <c r="T37" s="18">
        <f t="shared" si="22"/>
        <v>11.111111111111107</v>
      </c>
      <c r="U37" s="8">
        <v>15.3</v>
      </c>
      <c r="V37" s="18">
        <f t="shared" si="23"/>
        <v>-23.499999999999996</v>
      </c>
      <c r="W37" s="8">
        <v>20</v>
      </c>
      <c r="X37" s="8">
        <f t="shared" si="24"/>
        <v>-5.660377358490563</v>
      </c>
      <c r="Y37" s="8">
        <v>21.2</v>
      </c>
      <c r="Z37" s="8">
        <f t="shared" si="25"/>
        <v>11.578947368421048</v>
      </c>
      <c r="AA37" s="8">
        <v>19</v>
      </c>
      <c r="AB37" s="8">
        <f t="shared" si="26"/>
        <v>-9.523809523809524</v>
      </c>
      <c r="AC37" s="8">
        <v>21</v>
      </c>
      <c r="AD37" s="8">
        <f t="shared" si="27"/>
        <v>-12.133891213389116</v>
      </c>
      <c r="AE37" s="8">
        <v>23.9</v>
      </c>
      <c r="AF37" s="9"/>
      <c r="AG37" s="9"/>
      <c r="AH37" s="9"/>
      <c r="AI37" s="9"/>
    </row>
    <row r="38" spans="1:35" ht="12.75">
      <c r="A38" s="25"/>
      <c r="B38" s="17" t="s">
        <v>25</v>
      </c>
      <c r="C38" s="20">
        <v>64.76</v>
      </c>
      <c r="D38" s="18">
        <f t="shared" si="0"/>
        <v>-22.27556409025443</v>
      </c>
      <c r="E38" s="20">
        <v>83.32</v>
      </c>
      <c r="F38" s="18">
        <f t="shared" si="15"/>
        <v>90.96951638780652</v>
      </c>
      <c r="G38" s="20">
        <v>43.63</v>
      </c>
      <c r="H38" s="18">
        <f t="shared" si="16"/>
        <v>-37.91091504198093</v>
      </c>
      <c r="I38" s="8">
        <v>70.27</v>
      </c>
      <c r="J38" s="18">
        <f t="shared" si="17"/>
        <v>9.62558502340094</v>
      </c>
      <c r="K38" s="8">
        <f>K37+K36</f>
        <v>64.1</v>
      </c>
      <c r="L38" s="18">
        <f t="shared" si="18"/>
        <v>22.095238095238084</v>
      </c>
      <c r="M38" s="8">
        <f>M37+M36</f>
        <v>52.5</v>
      </c>
      <c r="N38" s="18">
        <f t="shared" si="19"/>
        <v>-41.53674832962138</v>
      </c>
      <c r="O38" s="8">
        <f>O37+O36</f>
        <v>89.8</v>
      </c>
      <c r="P38" s="18">
        <f t="shared" si="20"/>
        <v>21.845318860244227</v>
      </c>
      <c r="Q38" s="8">
        <f>SUM(Q36+Q37)</f>
        <v>73.7</v>
      </c>
      <c r="R38" s="18">
        <f t="shared" si="21"/>
        <v>-14.699074074074076</v>
      </c>
      <c r="S38" s="8">
        <f>SUM(S36+S37)</f>
        <v>86.4</v>
      </c>
      <c r="T38" s="18">
        <f t="shared" si="22"/>
        <v>13.984168865435368</v>
      </c>
      <c r="U38" s="8">
        <f>SUM(U36+U37)</f>
        <v>75.8</v>
      </c>
      <c r="V38" s="18">
        <f t="shared" si="23"/>
        <v>-5.95533498759305</v>
      </c>
      <c r="W38" s="8">
        <f>SUM(W36+W37)</f>
        <v>80.6</v>
      </c>
      <c r="X38" s="8">
        <f t="shared" si="24"/>
        <v>2.937420178799486</v>
      </c>
      <c r="Y38" s="8">
        <f>SUM(Y36+Y37)</f>
        <v>78.3</v>
      </c>
      <c r="Z38" s="8">
        <f t="shared" si="25"/>
        <v>-8.528037383177567</v>
      </c>
      <c r="AA38" s="8">
        <f>SUM(AA36+AA37)</f>
        <v>85.6</v>
      </c>
      <c r="AB38" s="8">
        <f t="shared" si="26"/>
        <v>20.733427362482352</v>
      </c>
      <c r="AC38" s="8">
        <f>SUM(AC36+AC37)</f>
        <v>70.9</v>
      </c>
      <c r="AD38" s="8">
        <f t="shared" si="27"/>
        <v>-5.592543275632475</v>
      </c>
      <c r="AE38" s="8">
        <f>SUM(AE36+AE37)</f>
        <v>75.1</v>
      </c>
      <c r="AF38" s="9"/>
      <c r="AG38" s="9"/>
      <c r="AH38" s="9"/>
      <c r="AI38" s="9"/>
    </row>
    <row r="39" spans="1:35" ht="12.75">
      <c r="A39" s="19" t="s">
        <v>44</v>
      </c>
      <c r="B39" s="19" t="s">
        <v>23</v>
      </c>
      <c r="C39" s="8">
        <v>7.64</v>
      </c>
      <c r="D39" s="18">
        <f t="shared" si="0"/>
        <v>-4.975124378109447</v>
      </c>
      <c r="E39" s="8">
        <v>8.04</v>
      </c>
      <c r="F39" s="18">
        <f t="shared" si="15"/>
        <v>87.85046728971959</v>
      </c>
      <c r="G39" s="8">
        <v>4.28</v>
      </c>
      <c r="H39" s="18">
        <f t="shared" si="16"/>
        <v>-34.45635528330781</v>
      </c>
      <c r="I39" s="8">
        <v>6.53</v>
      </c>
      <c r="J39" s="18">
        <f t="shared" si="17"/>
        <v>-25.79545454545455</v>
      </c>
      <c r="K39" s="8">
        <v>8.8</v>
      </c>
      <c r="L39" s="18">
        <f t="shared" si="18"/>
        <v>14.285714285714294</v>
      </c>
      <c r="M39" s="8">
        <v>7.7</v>
      </c>
      <c r="N39" s="18">
        <f t="shared" si="19"/>
        <v>-8.333333333333336</v>
      </c>
      <c r="O39" s="8">
        <v>8.4</v>
      </c>
      <c r="P39" s="18">
        <f t="shared" si="20"/>
        <v>1.2048192771084292</v>
      </c>
      <c r="Q39" s="8">
        <v>8.3</v>
      </c>
      <c r="R39" s="18">
        <f t="shared" si="21"/>
        <v>-7.77777777777777</v>
      </c>
      <c r="S39" s="8">
        <v>9</v>
      </c>
      <c r="T39" s="18">
        <f t="shared" si="22"/>
        <v>15.384615384615389</v>
      </c>
      <c r="U39" s="8">
        <v>7.8</v>
      </c>
      <c r="V39" s="18">
        <f t="shared" si="23"/>
        <v>-8.235294117647062</v>
      </c>
      <c r="W39" s="8">
        <v>8.5</v>
      </c>
      <c r="X39" s="8">
        <f t="shared" si="24"/>
        <v>34.920634920634924</v>
      </c>
      <c r="Y39" s="8">
        <v>6.3</v>
      </c>
      <c r="Z39" s="8">
        <f t="shared" si="25"/>
        <v>0</v>
      </c>
      <c r="AA39" s="8">
        <v>6.3</v>
      </c>
      <c r="AB39" s="8">
        <f t="shared" si="26"/>
        <v>8.620689655172415</v>
      </c>
      <c r="AC39" s="8">
        <v>5.8</v>
      </c>
      <c r="AD39" s="8">
        <f t="shared" si="27"/>
        <v>-19.444444444444446</v>
      </c>
      <c r="AE39" s="8">
        <v>7.2</v>
      </c>
      <c r="AF39" s="9"/>
      <c r="AG39" s="9"/>
      <c r="AH39" s="9"/>
      <c r="AI39" s="9"/>
    </row>
    <row r="40" spans="1:35" ht="12.75">
      <c r="A40" s="19" t="s">
        <v>45</v>
      </c>
      <c r="B40" s="19" t="s">
        <v>23</v>
      </c>
      <c r="C40" s="8">
        <v>6.48</v>
      </c>
      <c r="D40" s="18">
        <f t="shared" si="0"/>
        <v>-20.490797546012267</v>
      </c>
      <c r="E40" s="8">
        <v>8.15</v>
      </c>
      <c r="F40" s="18">
        <f t="shared" si="15"/>
        <v>87.78801843317974</v>
      </c>
      <c r="G40" s="8">
        <v>4.34</v>
      </c>
      <c r="H40" s="18">
        <f t="shared" si="16"/>
        <v>-37.82234957020058</v>
      </c>
      <c r="I40" s="8">
        <v>6.98</v>
      </c>
      <c r="J40" s="18">
        <f t="shared" si="17"/>
        <v>34.23076923076923</v>
      </c>
      <c r="K40" s="8">
        <v>5.2</v>
      </c>
      <c r="L40" s="18">
        <f t="shared" si="18"/>
        <v>8.333333333333341</v>
      </c>
      <c r="M40" s="8">
        <v>4.8</v>
      </c>
      <c r="N40" s="18">
        <f t="shared" si="19"/>
        <v>-9.433962264150944</v>
      </c>
      <c r="O40" s="8">
        <v>5.3</v>
      </c>
      <c r="P40" s="18">
        <f t="shared" si="20"/>
        <v>-7.0175438596491295</v>
      </c>
      <c r="Q40" s="8">
        <v>5.7</v>
      </c>
      <c r="R40" s="18">
        <f t="shared" si="21"/>
        <v>-10.937500000000004</v>
      </c>
      <c r="S40" s="8">
        <v>6.4</v>
      </c>
      <c r="T40" s="18">
        <f t="shared" si="22"/>
        <v>20.754716981132088</v>
      </c>
      <c r="U40" s="8">
        <v>5.3</v>
      </c>
      <c r="V40" s="18">
        <f t="shared" si="23"/>
        <v>-10.169491525423737</v>
      </c>
      <c r="W40" s="8">
        <v>5.9</v>
      </c>
      <c r="X40" s="8">
        <f t="shared" si="24"/>
        <v>5.35714285714287</v>
      </c>
      <c r="Y40" s="8">
        <v>5.6</v>
      </c>
      <c r="Z40" s="8">
        <f t="shared" si="25"/>
        <v>-26.31578947368421</v>
      </c>
      <c r="AA40" s="8">
        <v>7.6</v>
      </c>
      <c r="AB40" s="8">
        <f t="shared" si="26"/>
        <v>7.042253521126761</v>
      </c>
      <c r="AC40" s="8">
        <v>7.1</v>
      </c>
      <c r="AD40" s="8">
        <f t="shared" si="27"/>
        <v>-15.476190476190485</v>
      </c>
      <c r="AE40" s="8">
        <v>8.4</v>
      </c>
      <c r="AF40" s="9"/>
      <c r="AG40" s="9"/>
      <c r="AH40" s="9"/>
      <c r="AI40" s="9"/>
    </row>
    <row r="41" spans="1:35" ht="12.75">
      <c r="A41" s="19" t="s">
        <v>46</v>
      </c>
      <c r="B41" s="19" t="s">
        <v>23</v>
      </c>
      <c r="C41" s="8">
        <v>0.69</v>
      </c>
      <c r="D41" s="18">
        <f t="shared" si="0"/>
        <v>-37.837837837837846</v>
      </c>
      <c r="E41" s="8">
        <v>1.11</v>
      </c>
      <c r="F41" s="18">
        <f t="shared" si="15"/>
        <v>-5.128205128205114</v>
      </c>
      <c r="G41" s="8">
        <v>1.17</v>
      </c>
      <c r="H41" s="18">
        <f t="shared" si="16"/>
        <v>-10.000000000000009</v>
      </c>
      <c r="I41" s="8">
        <v>1.3</v>
      </c>
      <c r="J41" s="18">
        <f t="shared" si="17"/>
        <v>18.181818181818176</v>
      </c>
      <c r="K41" s="8">
        <v>1.1</v>
      </c>
      <c r="L41" s="18">
        <f t="shared" si="18"/>
        <v>-26.66666666666666</v>
      </c>
      <c r="M41" s="8">
        <v>1.5</v>
      </c>
      <c r="N41" s="18">
        <f t="shared" si="19"/>
        <v>7.1428571428571495</v>
      </c>
      <c r="O41" s="8">
        <v>1.4</v>
      </c>
      <c r="P41" s="18">
        <f t="shared" si="20"/>
        <v>0</v>
      </c>
      <c r="Q41" s="8">
        <v>1.4</v>
      </c>
      <c r="R41" s="18">
        <f t="shared" si="21"/>
        <v>-6.666666666666672</v>
      </c>
      <c r="S41" s="8">
        <v>1.5</v>
      </c>
      <c r="T41" s="18">
        <f t="shared" si="22"/>
        <v>-21.052631578947363</v>
      </c>
      <c r="U41" s="8">
        <v>1.9</v>
      </c>
      <c r="V41" s="18">
        <f t="shared" si="23"/>
        <v>0</v>
      </c>
      <c r="W41" s="8">
        <v>1.9</v>
      </c>
      <c r="X41" s="8">
        <f t="shared" si="24"/>
        <v>-5.000000000000004</v>
      </c>
      <c r="Y41" s="8">
        <v>2</v>
      </c>
      <c r="Z41" s="8">
        <f t="shared" si="25"/>
        <v>24.999999999999993</v>
      </c>
      <c r="AA41" s="8">
        <v>1.6</v>
      </c>
      <c r="AB41" s="8">
        <f t="shared" si="26"/>
        <v>-11.111111111111107</v>
      </c>
      <c r="AC41" s="8">
        <v>1.8</v>
      </c>
      <c r="AD41" s="8">
        <f t="shared" si="27"/>
        <v>-5.263157894736835</v>
      </c>
      <c r="AE41" s="8">
        <v>1.9</v>
      </c>
      <c r="AF41" s="9"/>
      <c r="AG41" s="9"/>
      <c r="AH41" s="9"/>
      <c r="AI41" s="9"/>
    </row>
    <row r="42" spans="1:35" ht="12.75">
      <c r="A42" s="19" t="s">
        <v>47</v>
      </c>
      <c r="B42" s="19" t="s">
        <v>24</v>
      </c>
      <c r="C42" s="8">
        <v>75.89</v>
      </c>
      <c r="D42" s="18">
        <f t="shared" si="0"/>
        <v>30.12688614540466</v>
      </c>
      <c r="E42" s="8">
        <v>58.32</v>
      </c>
      <c r="F42" s="18">
        <f t="shared" si="15"/>
        <v>48.85145482388974</v>
      </c>
      <c r="G42" s="8">
        <v>39.18</v>
      </c>
      <c r="H42" s="18">
        <f t="shared" si="16"/>
        <v>-22.919535707259488</v>
      </c>
      <c r="I42" s="8">
        <v>50.83</v>
      </c>
      <c r="J42" s="18">
        <f t="shared" si="17"/>
        <v>21.312649164677804</v>
      </c>
      <c r="K42" s="8">
        <v>41.9</v>
      </c>
      <c r="L42" s="18">
        <f t="shared" si="18"/>
        <v>-27.63385146804836</v>
      </c>
      <c r="M42" s="8">
        <v>57.9</v>
      </c>
      <c r="N42" s="18">
        <f t="shared" si="19"/>
        <v>2.2968197879858607</v>
      </c>
      <c r="O42" s="8">
        <v>56.6</v>
      </c>
      <c r="P42" s="18">
        <f t="shared" si="20"/>
        <v>20.425531914893618</v>
      </c>
      <c r="Q42" s="8">
        <v>47</v>
      </c>
      <c r="R42" s="18">
        <f t="shared" si="21"/>
        <v>-29.429429429429423</v>
      </c>
      <c r="S42" s="8">
        <v>66.6</v>
      </c>
      <c r="T42" s="18">
        <f t="shared" si="22"/>
        <v>10.999999999999991</v>
      </c>
      <c r="U42" s="8">
        <v>60</v>
      </c>
      <c r="V42" s="18">
        <f t="shared" si="23"/>
        <v>4.166666666666664</v>
      </c>
      <c r="W42" s="8">
        <v>57.6</v>
      </c>
      <c r="X42" s="8">
        <f t="shared" si="24"/>
        <v>8.067542213883685</v>
      </c>
      <c r="Y42" s="8">
        <v>53.3</v>
      </c>
      <c r="Z42" s="8">
        <f t="shared" si="25"/>
        <v>11.04166666666666</v>
      </c>
      <c r="AA42" s="8">
        <v>48</v>
      </c>
      <c r="AB42" s="8">
        <f t="shared" si="26"/>
        <v>-18.2282793867121</v>
      </c>
      <c r="AC42" s="8">
        <v>58.7</v>
      </c>
      <c r="AD42" s="8">
        <f t="shared" si="27"/>
        <v>12.237093690248578</v>
      </c>
      <c r="AE42" s="8">
        <v>52.3</v>
      </c>
      <c r="AF42" s="9"/>
      <c r="AG42" s="9"/>
      <c r="AH42" s="9"/>
      <c r="AI42" s="9"/>
    </row>
    <row r="43" spans="1:35" ht="12.75">
      <c r="A43" s="19" t="s">
        <v>48</v>
      </c>
      <c r="B43" s="19" t="s">
        <v>24</v>
      </c>
      <c r="C43" s="8">
        <v>1.49</v>
      </c>
      <c r="D43" s="18">
        <f t="shared" si="0"/>
        <v>-16.759776536312852</v>
      </c>
      <c r="E43" s="8">
        <v>1.79</v>
      </c>
      <c r="F43" s="18">
        <f t="shared" si="15"/>
        <v>3.4682080924855523</v>
      </c>
      <c r="G43" s="8">
        <v>1.73</v>
      </c>
      <c r="H43" s="18">
        <f t="shared" si="16"/>
        <v>-17.224880382775115</v>
      </c>
      <c r="I43" s="8">
        <v>2.09</v>
      </c>
      <c r="J43" s="18">
        <f t="shared" si="17"/>
        <v>4.499999999999993</v>
      </c>
      <c r="K43" s="8">
        <v>2</v>
      </c>
      <c r="L43" s="18">
        <f t="shared" si="18"/>
        <v>-16.666666666666664</v>
      </c>
      <c r="M43" s="8">
        <v>2.4</v>
      </c>
      <c r="N43" s="18">
        <f t="shared" si="19"/>
        <v>-11.11111111111112</v>
      </c>
      <c r="O43" s="8">
        <v>2.7</v>
      </c>
      <c r="P43" s="18">
        <f t="shared" si="20"/>
        <v>12.50000000000001</v>
      </c>
      <c r="Q43" s="8">
        <v>2.4</v>
      </c>
      <c r="R43" s="18">
        <f t="shared" si="21"/>
        <v>-22.580645161290327</v>
      </c>
      <c r="S43" s="8">
        <v>3.1</v>
      </c>
      <c r="T43" s="18">
        <f t="shared" si="22"/>
        <v>6.896551724137938</v>
      </c>
      <c r="U43" s="8">
        <v>2.9</v>
      </c>
      <c r="V43" s="18">
        <f t="shared" si="23"/>
        <v>-9.375000000000009</v>
      </c>
      <c r="W43" s="8">
        <v>3.2</v>
      </c>
      <c r="X43" s="8">
        <f t="shared" si="24"/>
        <v>-3.0303030303030196</v>
      </c>
      <c r="Y43" s="8">
        <v>3.3</v>
      </c>
      <c r="Z43" s="8">
        <f t="shared" si="25"/>
        <v>17.857142857142858</v>
      </c>
      <c r="AA43" s="8">
        <v>2.8</v>
      </c>
      <c r="AB43" s="8">
        <f t="shared" si="26"/>
        <v>-3.448275862068969</v>
      </c>
      <c r="AC43" s="8">
        <v>2.9</v>
      </c>
      <c r="AD43" s="8">
        <f t="shared" si="27"/>
        <v>-12.12121212121212</v>
      </c>
      <c r="AE43" s="8">
        <v>3.3</v>
      </c>
      <c r="AF43" s="9"/>
      <c r="AG43" s="9"/>
      <c r="AH43" s="9"/>
      <c r="AI43" s="9"/>
    </row>
    <row r="44" spans="1:35" ht="12.75">
      <c r="A44" s="19" t="s">
        <v>49</v>
      </c>
      <c r="B44" s="19" t="s">
        <v>24</v>
      </c>
      <c r="C44" s="8">
        <v>1.54</v>
      </c>
      <c r="D44" s="18">
        <f t="shared" si="0"/>
        <v>19.37984496124031</v>
      </c>
      <c r="E44" s="8">
        <v>1.29</v>
      </c>
      <c r="F44" s="18">
        <f t="shared" si="15"/>
        <v>-17.834394904458602</v>
      </c>
      <c r="G44" s="8">
        <v>1.57</v>
      </c>
      <c r="H44" s="18">
        <f t="shared" si="16"/>
        <v>-28.959276018099544</v>
      </c>
      <c r="I44" s="8">
        <v>2.21</v>
      </c>
      <c r="J44" s="18">
        <f t="shared" si="17"/>
        <v>10.499999999999998</v>
      </c>
      <c r="K44" s="8">
        <v>2</v>
      </c>
      <c r="L44" s="18">
        <f t="shared" si="18"/>
        <v>-23.076923076923077</v>
      </c>
      <c r="M44" s="8">
        <v>2.6</v>
      </c>
      <c r="N44" s="18">
        <f t="shared" si="19"/>
        <v>8.333333333333341</v>
      </c>
      <c r="O44" s="8">
        <v>2.4</v>
      </c>
      <c r="P44" s="18">
        <f t="shared" si="20"/>
        <v>100</v>
      </c>
      <c r="Q44" s="8">
        <v>1.2</v>
      </c>
      <c r="R44" s="18">
        <f t="shared" si="21"/>
        <v>-73.33333333333333</v>
      </c>
      <c r="S44" s="8">
        <v>4.5</v>
      </c>
      <c r="T44" s="18">
        <f t="shared" si="22"/>
        <v>18.421052631578952</v>
      </c>
      <c r="U44" s="8">
        <v>3.8</v>
      </c>
      <c r="V44" s="18">
        <f t="shared" si="23"/>
        <v>-9.52380952380953</v>
      </c>
      <c r="W44" s="8">
        <v>4.2</v>
      </c>
      <c r="X44" s="8">
        <f t="shared" si="24"/>
        <v>-19.23076923076923</v>
      </c>
      <c r="Y44" s="8">
        <v>5.2</v>
      </c>
      <c r="Z44" s="8">
        <f t="shared" si="25"/>
        <v>48.57142857142858</v>
      </c>
      <c r="AA44" s="8">
        <v>3.5</v>
      </c>
      <c r="AB44" s="8">
        <f t="shared" si="26"/>
        <v>75</v>
      </c>
      <c r="AC44" s="8">
        <v>2</v>
      </c>
      <c r="AD44" s="8">
        <f t="shared" si="27"/>
        <v>-37.50000000000001</v>
      </c>
      <c r="AE44" s="8">
        <v>3.2</v>
      </c>
      <c r="AF44" s="9"/>
      <c r="AG44" s="9"/>
      <c r="AH44" s="9"/>
      <c r="AI44" s="9"/>
    </row>
    <row r="45" spans="1:35" ht="12.75">
      <c r="A45" s="19" t="s">
        <v>50</v>
      </c>
      <c r="B45" s="17" t="s">
        <v>23</v>
      </c>
      <c r="C45" s="8">
        <v>5.8</v>
      </c>
      <c r="D45" s="18">
        <f t="shared" si="0"/>
        <v>90.1639344262295</v>
      </c>
      <c r="E45" s="8">
        <v>3.05</v>
      </c>
      <c r="F45" s="18">
        <f t="shared" si="15"/>
        <v>10.909090909090903</v>
      </c>
      <c r="G45" s="8">
        <v>2.75</v>
      </c>
      <c r="H45" s="18">
        <f t="shared" si="16"/>
        <v>77.41935483870968</v>
      </c>
      <c r="I45" s="8">
        <v>1.55</v>
      </c>
      <c r="J45" s="18">
        <f t="shared" si="17"/>
        <v>-35.416666666666664</v>
      </c>
      <c r="K45" s="8">
        <v>2.4</v>
      </c>
      <c r="L45" s="18">
        <f t="shared" si="18"/>
        <v>19.999999999999996</v>
      </c>
      <c r="M45" s="8">
        <v>2</v>
      </c>
      <c r="N45" s="18">
        <f t="shared" si="19"/>
        <v>-16.666666666666664</v>
      </c>
      <c r="O45" s="8">
        <v>2.4</v>
      </c>
      <c r="P45" s="18">
        <f t="shared" si="20"/>
        <v>0</v>
      </c>
      <c r="Q45" s="8">
        <v>2.4</v>
      </c>
      <c r="R45" s="18">
        <f t="shared" si="21"/>
        <v>-38.46153846153847</v>
      </c>
      <c r="S45" s="8">
        <v>3.9</v>
      </c>
      <c r="T45" s="18">
        <f t="shared" si="22"/>
        <v>-13.333333333333336</v>
      </c>
      <c r="U45" s="8">
        <v>4.5</v>
      </c>
      <c r="V45" s="18">
        <f t="shared" si="23"/>
        <v>36.36363636363637</v>
      </c>
      <c r="W45" s="8">
        <v>3.3</v>
      </c>
      <c r="X45" s="8">
        <f t="shared" si="24"/>
        <v>-34</v>
      </c>
      <c r="Y45" s="8">
        <v>5</v>
      </c>
      <c r="Z45" s="8">
        <f t="shared" si="25"/>
        <v>16.279069767441865</v>
      </c>
      <c r="AA45" s="8">
        <v>4.3</v>
      </c>
      <c r="AB45" s="8">
        <f t="shared" si="26"/>
        <v>19.444444444444436</v>
      </c>
      <c r="AC45" s="8">
        <v>3.6</v>
      </c>
      <c r="AD45" s="8">
        <f t="shared" si="27"/>
        <v>9.090909090909099</v>
      </c>
      <c r="AE45" s="8">
        <v>3.3</v>
      </c>
      <c r="AF45" s="9"/>
      <c r="AG45" s="9"/>
      <c r="AH45" s="9"/>
      <c r="AI45" s="9"/>
    </row>
    <row r="46" spans="1:35" ht="12.75">
      <c r="A46" s="25"/>
      <c r="B46" s="17" t="s">
        <v>24</v>
      </c>
      <c r="C46" s="8">
        <v>6.61</v>
      </c>
      <c r="D46" s="18">
        <f t="shared" si="0"/>
        <v>-15.364916773367469</v>
      </c>
      <c r="E46" s="8">
        <v>7.81</v>
      </c>
      <c r="F46" s="18">
        <f t="shared" si="15"/>
        <v>22.992125984251967</v>
      </c>
      <c r="G46" s="8">
        <v>6.35</v>
      </c>
      <c r="H46" s="18">
        <f t="shared" si="16"/>
        <v>21.183206106870216</v>
      </c>
      <c r="I46" s="8">
        <v>5.24</v>
      </c>
      <c r="J46" s="18">
        <f t="shared" si="17"/>
        <v>27.804878048780502</v>
      </c>
      <c r="K46" s="8">
        <v>4.1</v>
      </c>
      <c r="L46" s="18">
        <f t="shared" si="18"/>
        <v>-16.32653061224491</v>
      </c>
      <c r="M46" s="8">
        <v>4.9</v>
      </c>
      <c r="N46" s="18">
        <f t="shared" si="19"/>
        <v>-30.985915492957737</v>
      </c>
      <c r="O46" s="8">
        <v>7.1</v>
      </c>
      <c r="P46" s="18">
        <f t="shared" si="20"/>
        <v>9.230769230769226</v>
      </c>
      <c r="Q46" s="8">
        <v>6.5</v>
      </c>
      <c r="R46" s="18">
        <f t="shared" si="21"/>
        <v>-24.418604651162788</v>
      </c>
      <c r="S46" s="8">
        <v>8.6</v>
      </c>
      <c r="T46" s="18">
        <f t="shared" si="22"/>
        <v>6.17283950617284</v>
      </c>
      <c r="U46" s="8">
        <v>8.1</v>
      </c>
      <c r="V46" s="18">
        <f t="shared" si="23"/>
        <v>-8.988764044943828</v>
      </c>
      <c r="W46" s="8">
        <v>8.9</v>
      </c>
      <c r="X46" s="8">
        <f t="shared" si="24"/>
        <v>4.70588235294118</v>
      </c>
      <c r="Y46" s="8">
        <v>8.5</v>
      </c>
      <c r="Z46" s="8">
        <f t="shared" si="25"/>
        <v>13.333333333333334</v>
      </c>
      <c r="AA46" s="8">
        <v>7.5</v>
      </c>
      <c r="AB46" s="8">
        <f t="shared" si="26"/>
        <v>-9.638554216867478</v>
      </c>
      <c r="AC46" s="8">
        <v>8.3</v>
      </c>
      <c r="AD46" s="8">
        <f t="shared" si="27"/>
        <v>53.70370370370371</v>
      </c>
      <c r="AE46" s="8">
        <v>5.4</v>
      </c>
      <c r="AF46" s="9"/>
      <c r="AG46" s="9"/>
      <c r="AH46" s="9"/>
      <c r="AI46" s="9"/>
    </row>
    <row r="47" spans="1:35" ht="12.75">
      <c r="A47" s="25"/>
      <c r="B47" s="17" t="s">
        <v>25</v>
      </c>
      <c r="C47" s="8">
        <v>12.41</v>
      </c>
      <c r="D47" s="18">
        <f t="shared" si="0"/>
        <v>14.272559852670359</v>
      </c>
      <c r="E47" s="8">
        <v>10.86</v>
      </c>
      <c r="F47" s="18">
        <f t="shared" si="15"/>
        <v>19.34065934065934</v>
      </c>
      <c r="G47" s="8">
        <v>9.1</v>
      </c>
      <c r="H47" s="18">
        <f t="shared" si="16"/>
        <v>34.020618556701024</v>
      </c>
      <c r="I47" s="8">
        <v>6.79</v>
      </c>
      <c r="J47" s="18">
        <f t="shared" si="17"/>
        <v>4.461538461538462</v>
      </c>
      <c r="K47" s="8">
        <f>K46+K45</f>
        <v>6.5</v>
      </c>
      <c r="L47" s="18">
        <f t="shared" si="18"/>
        <v>-5.797101449275368</v>
      </c>
      <c r="M47" s="8">
        <f>M46+M45</f>
        <v>6.9</v>
      </c>
      <c r="N47" s="18">
        <f t="shared" si="19"/>
        <v>-27.368421052631575</v>
      </c>
      <c r="O47" s="8">
        <f>O46+O45</f>
        <v>9.5</v>
      </c>
      <c r="P47" s="18">
        <f t="shared" si="20"/>
        <v>6.741573033707861</v>
      </c>
      <c r="Q47" s="8">
        <f>SUM(Q45+Q46)</f>
        <v>8.9</v>
      </c>
      <c r="R47" s="18">
        <f t="shared" si="21"/>
        <v>-28.799999999999997</v>
      </c>
      <c r="S47" s="8">
        <f>SUM(S45+S46)</f>
        <v>12.5</v>
      </c>
      <c r="T47" s="18">
        <f t="shared" si="22"/>
        <v>-0.7936507936507908</v>
      </c>
      <c r="U47" s="8">
        <f>SUM(U45+U46)</f>
        <v>12.6</v>
      </c>
      <c r="V47" s="18">
        <f t="shared" si="23"/>
        <v>3.2786885245901667</v>
      </c>
      <c r="W47" s="8">
        <f>SUM(W45+W46)</f>
        <v>12.2</v>
      </c>
      <c r="X47" s="8">
        <f t="shared" si="24"/>
        <v>-9.629629629629635</v>
      </c>
      <c r="Y47" s="8">
        <f>SUM(Y45+Y46)</f>
        <v>13.5</v>
      </c>
      <c r="Z47" s="8">
        <f t="shared" si="25"/>
        <v>14.406779661016941</v>
      </c>
      <c r="AA47" s="8">
        <f>SUM(AA45+AA46)</f>
        <v>11.8</v>
      </c>
      <c r="AB47" s="8">
        <f t="shared" si="26"/>
        <v>-0.8403361344537785</v>
      </c>
      <c r="AC47" s="8">
        <f>SUM(AC45+AC46)</f>
        <v>11.9</v>
      </c>
      <c r="AD47" s="8">
        <f t="shared" si="27"/>
        <v>36.78160919540232</v>
      </c>
      <c r="AE47" s="8">
        <f>SUM(AE45+AE46)</f>
        <v>8.7</v>
      </c>
      <c r="AF47" s="9"/>
      <c r="AG47" s="9"/>
      <c r="AH47" s="9"/>
      <c r="AI47" s="9"/>
    </row>
    <row r="48" spans="1:35" ht="12.75">
      <c r="A48" s="19" t="s">
        <v>51</v>
      </c>
      <c r="B48" s="19" t="s">
        <v>23</v>
      </c>
      <c r="C48" s="8">
        <v>77.52</v>
      </c>
      <c r="D48" s="18">
        <f t="shared" si="0"/>
        <v>-1.2987012987013116</v>
      </c>
      <c r="E48" s="8">
        <v>78.54</v>
      </c>
      <c r="F48" s="18">
        <f t="shared" si="15"/>
        <v>72.3124177270733</v>
      </c>
      <c r="G48" s="8">
        <v>45.58</v>
      </c>
      <c r="H48" s="18">
        <f t="shared" si="16"/>
        <v>-23.56196545363073</v>
      </c>
      <c r="I48" s="8">
        <v>59.63</v>
      </c>
      <c r="J48" s="18">
        <f t="shared" si="17"/>
        <v>12.935606060606073</v>
      </c>
      <c r="K48" s="8">
        <v>52.8</v>
      </c>
      <c r="L48" s="18">
        <f t="shared" si="18"/>
        <v>-25.423728813559322</v>
      </c>
      <c r="M48" s="8">
        <v>70.8</v>
      </c>
      <c r="N48" s="18">
        <f t="shared" si="19"/>
        <v>-0.8403361344537934</v>
      </c>
      <c r="O48" s="8">
        <v>71.4</v>
      </c>
      <c r="P48" s="18">
        <f t="shared" si="20"/>
        <v>10.526315789473703</v>
      </c>
      <c r="Q48" s="8">
        <v>64.6</v>
      </c>
      <c r="R48" s="18">
        <f t="shared" si="21"/>
        <v>20.074349442379177</v>
      </c>
      <c r="S48" s="8">
        <v>53.8</v>
      </c>
      <c r="T48" s="18">
        <f t="shared" si="22"/>
        <v>5.697445972495085</v>
      </c>
      <c r="U48" s="8">
        <v>50.9</v>
      </c>
      <c r="V48" s="18">
        <f t="shared" si="23"/>
        <v>29.51653944020357</v>
      </c>
      <c r="W48" s="8">
        <v>39.3</v>
      </c>
      <c r="X48" s="8">
        <f t="shared" si="24"/>
        <v>-17.263157894736846</v>
      </c>
      <c r="Y48" s="8">
        <v>47.5</v>
      </c>
      <c r="Z48" s="8">
        <f t="shared" si="25"/>
        <v>40.11799410029499</v>
      </c>
      <c r="AA48" s="8">
        <v>33.9</v>
      </c>
      <c r="AB48" s="8">
        <f t="shared" si="26"/>
        <v>36.144578313253014</v>
      </c>
      <c r="AC48" s="8">
        <v>24.9</v>
      </c>
      <c r="AD48" s="8">
        <f t="shared" si="27"/>
        <v>-4.230769230769236</v>
      </c>
      <c r="AE48" s="8">
        <v>26</v>
      </c>
      <c r="AF48" s="9"/>
      <c r="AG48" s="9"/>
      <c r="AH48" s="9"/>
      <c r="AI48" s="9"/>
    </row>
    <row r="49" spans="1:35" ht="12.75">
      <c r="A49" s="19" t="s">
        <v>52</v>
      </c>
      <c r="B49" s="17" t="s">
        <v>23</v>
      </c>
      <c r="C49" s="8">
        <v>147.61</v>
      </c>
      <c r="D49" s="18">
        <f t="shared" si="0"/>
        <v>-13.216532424010813</v>
      </c>
      <c r="E49" s="8">
        <v>170.09</v>
      </c>
      <c r="F49" s="18">
        <f t="shared" si="15"/>
        <v>87.94475138121547</v>
      </c>
      <c r="G49" s="8">
        <v>90.5</v>
      </c>
      <c r="H49" s="18">
        <f t="shared" si="16"/>
        <v>-31.543116490166405</v>
      </c>
      <c r="I49" s="8">
        <v>132.2</v>
      </c>
      <c r="J49" s="18">
        <f t="shared" si="17"/>
        <v>10.720268006700152</v>
      </c>
      <c r="K49" s="8">
        <f>SUM(K36+K39+K40+K41+K45+K48)</f>
        <v>119.4</v>
      </c>
      <c r="L49" s="18">
        <f t="shared" si="18"/>
        <v>-4.3269230769230695</v>
      </c>
      <c r="M49" s="8">
        <f>SUM(M36+M39+M40+M41+M45+M48)</f>
        <v>124.8</v>
      </c>
      <c r="N49" s="18">
        <f t="shared" si="19"/>
        <v>-21.012658227848103</v>
      </c>
      <c r="O49" s="8">
        <f>SUM(O36+O39+O40+O41+O45+O48)</f>
        <v>158</v>
      </c>
      <c r="P49" s="18">
        <f t="shared" si="20"/>
        <v>11.739745403111735</v>
      </c>
      <c r="Q49" s="8">
        <f>SUM(Q36+Q39+Q40+Q41+Q45+Q48)</f>
        <v>141.4</v>
      </c>
      <c r="R49" s="18">
        <f t="shared" si="21"/>
        <v>-1.8055555555555516</v>
      </c>
      <c r="S49" s="8">
        <f>SUM(S36+S39+S40+S41+S45+S48)</f>
        <v>144</v>
      </c>
      <c r="T49" s="18">
        <f t="shared" si="22"/>
        <v>10.00763941940412</v>
      </c>
      <c r="U49" s="8">
        <f>SUM(U36+U39+U40+U41+U45+U48)</f>
        <v>130.9</v>
      </c>
      <c r="V49" s="18">
        <f t="shared" si="23"/>
        <v>9.5397489539749</v>
      </c>
      <c r="W49" s="8">
        <f>SUM(W36+W39+W40+W41+W45+W48)</f>
        <v>119.5</v>
      </c>
      <c r="X49" s="8">
        <f t="shared" si="24"/>
        <v>-3.2388663967611335</v>
      </c>
      <c r="Y49" s="8">
        <f>SUM(Y36+Y39+Y40+Y41+Y45+Y48)</f>
        <v>123.5</v>
      </c>
      <c r="Z49" s="8">
        <f t="shared" si="25"/>
        <v>2.6600166251039217</v>
      </c>
      <c r="AA49" s="8">
        <f>SUM(AA36+AA39+AA40+AA41+AA45+AA48)</f>
        <v>120.29999999999998</v>
      </c>
      <c r="AB49" s="8">
        <f t="shared" si="26"/>
        <v>29.21589688506981</v>
      </c>
      <c r="AC49" s="8">
        <f>SUM(AC36+AC39+AC40+AC41+AC45+AC48)</f>
        <v>93.1</v>
      </c>
      <c r="AD49" s="8">
        <f t="shared" si="27"/>
        <v>-5.0000000000000195</v>
      </c>
      <c r="AE49" s="8">
        <f>SUM(AE36+AE39+AE40+AE41+AE45+AE48)</f>
        <v>98.00000000000001</v>
      </c>
      <c r="AF49" s="9"/>
      <c r="AG49" s="9"/>
      <c r="AH49" s="9"/>
      <c r="AI49" s="9"/>
    </row>
    <row r="50" spans="1:35" ht="12.75">
      <c r="A50" s="19"/>
      <c r="B50" s="17" t="s">
        <v>24</v>
      </c>
      <c r="C50" s="8">
        <v>100.81</v>
      </c>
      <c r="D50" s="18">
        <f t="shared" si="0"/>
        <v>23.93656257683796</v>
      </c>
      <c r="E50" s="8">
        <v>81.34</v>
      </c>
      <c r="F50" s="18">
        <f t="shared" si="15"/>
        <v>35.386151797603205</v>
      </c>
      <c r="G50" s="8">
        <v>60.08</v>
      </c>
      <c r="H50" s="18">
        <f t="shared" si="16"/>
        <v>-19.269013705993014</v>
      </c>
      <c r="I50" s="8">
        <v>74.42</v>
      </c>
      <c r="J50" s="18">
        <f t="shared" si="17"/>
        <v>14.492307692307696</v>
      </c>
      <c r="K50" s="8">
        <f>SUM(K37+K42+K43+K44+K46)</f>
        <v>65</v>
      </c>
      <c r="L50" s="18">
        <f t="shared" si="18"/>
        <v>-21.020656136087496</v>
      </c>
      <c r="M50" s="8">
        <f>SUM(M37+M42+M43+M44+M46)</f>
        <v>82.30000000000001</v>
      </c>
      <c r="N50" s="18">
        <f t="shared" si="19"/>
        <v>-8.044692737430156</v>
      </c>
      <c r="O50" s="8">
        <f>SUM(O37+O42+O43+O44+O46)</f>
        <v>89.5</v>
      </c>
      <c r="P50" s="18">
        <f t="shared" si="20"/>
        <v>24.6518105849582</v>
      </c>
      <c r="Q50" s="8">
        <f>SUM(Q37+Q42+Q43+Q44+Q46)</f>
        <v>71.80000000000001</v>
      </c>
      <c r="R50" s="18">
        <f t="shared" si="21"/>
        <v>-28.056112224448874</v>
      </c>
      <c r="S50" s="8">
        <f>SUM(S37+S42+S43+S44+S46)</f>
        <v>99.79999999999998</v>
      </c>
      <c r="T50" s="18">
        <f t="shared" si="22"/>
        <v>10.765815760266358</v>
      </c>
      <c r="U50" s="8">
        <f>SUM(U37+U42+U43+U44+U46)</f>
        <v>90.1</v>
      </c>
      <c r="V50" s="18">
        <f t="shared" si="23"/>
        <v>-4.0468583599574135</v>
      </c>
      <c r="W50" s="8">
        <f>SUM(W37+W42+W43+W44+W46)</f>
        <v>93.9</v>
      </c>
      <c r="X50" s="8">
        <f t="shared" si="24"/>
        <v>2.6229508196721376</v>
      </c>
      <c r="Y50" s="8">
        <f>SUM(Y37+Y42+Y43+Y44+Y46)</f>
        <v>91.5</v>
      </c>
      <c r="Z50" s="8">
        <f t="shared" si="25"/>
        <v>13.242574257425746</v>
      </c>
      <c r="AA50" s="8">
        <f>SUM(AA37+AA42+AA43+AA44+AA46)</f>
        <v>80.8</v>
      </c>
      <c r="AB50" s="8">
        <f t="shared" si="26"/>
        <v>-13.024757804090429</v>
      </c>
      <c r="AC50" s="8">
        <f>SUM(AC37+AC42+AC43+AC44+AC46)</f>
        <v>92.9</v>
      </c>
      <c r="AD50" s="8">
        <f t="shared" si="27"/>
        <v>5.448354143019309</v>
      </c>
      <c r="AE50" s="8">
        <f>SUM(AE37+AE42+AE43+AE44+AE46)</f>
        <v>88.1</v>
      </c>
      <c r="AF50" s="9"/>
      <c r="AG50" s="9"/>
      <c r="AH50" s="9"/>
      <c r="AI50" s="9"/>
    </row>
    <row r="51" spans="1:35" ht="12.75">
      <c r="A51" s="25"/>
      <c r="B51" s="17" t="s">
        <v>25</v>
      </c>
      <c r="C51" s="8">
        <v>248.42</v>
      </c>
      <c r="D51" s="18">
        <f t="shared" si="0"/>
        <v>-1.197152288907457</v>
      </c>
      <c r="E51" s="8">
        <v>251.43</v>
      </c>
      <c r="F51" s="18">
        <f t="shared" si="15"/>
        <v>66.97436578562889</v>
      </c>
      <c r="G51" s="8">
        <v>150.58</v>
      </c>
      <c r="H51" s="18">
        <f t="shared" si="16"/>
        <v>-27.122253412060783</v>
      </c>
      <c r="I51" s="8">
        <f>SUM(I49+I50)</f>
        <v>206.62</v>
      </c>
      <c r="J51" s="18">
        <f t="shared" si="17"/>
        <v>12.049891540130151</v>
      </c>
      <c r="K51" s="8">
        <f>SUM(K49+K50)</f>
        <v>184.4</v>
      </c>
      <c r="L51" s="18">
        <f t="shared" si="18"/>
        <v>-10.96088845968132</v>
      </c>
      <c r="M51" s="8">
        <f>SUM(M49+M50)</f>
        <v>207.10000000000002</v>
      </c>
      <c r="N51" s="18">
        <f t="shared" si="19"/>
        <v>-16.323232323232315</v>
      </c>
      <c r="O51" s="8">
        <f>SUM(O49+O50)</f>
        <v>247.5</v>
      </c>
      <c r="P51" s="18">
        <f t="shared" si="20"/>
        <v>16.088180112570345</v>
      </c>
      <c r="Q51" s="8">
        <f>SUM(Q49+Q50)</f>
        <v>213.20000000000002</v>
      </c>
      <c r="R51" s="18">
        <f t="shared" si="21"/>
        <v>-12.551271534044286</v>
      </c>
      <c r="S51" s="8">
        <f>SUM(S49+S50)</f>
        <v>243.79999999999998</v>
      </c>
      <c r="T51" s="18">
        <f t="shared" si="22"/>
        <v>10.316742081447956</v>
      </c>
      <c r="U51" s="8">
        <f>SUM(U49+U50)</f>
        <v>221</v>
      </c>
      <c r="V51" s="18">
        <f t="shared" si="23"/>
        <v>3.561387066541703</v>
      </c>
      <c r="W51" s="8">
        <f>SUM(W49+W50)</f>
        <v>213.4</v>
      </c>
      <c r="X51" s="8">
        <f t="shared" si="24"/>
        <v>-0.7441860465116252</v>
      </c>
      <c r="Y51" s="8">
        <f>SUM(Y49+Y50)</f>
        <v>215</v>
      </c>
      <c r="Z51" s="8">
        <f t="shared" si="25"/>
        <v>6.911984087518666</v>
      </c>
      <c r="AA51" s="8">
        <f>SUM(AA49+AA50)</f>
        <v>201.09999999999997</v>
      </c>
      <c r="AB51" s="8">
        <f t="shared" si="26"/>
        <v>8.118279569892454</v>
      </c>
      <c r="AC51" s="8">
        <f>SUM(AC49+AC50)</f>
        <v>186</v>
      </c>
      <c r="AD51" s="8">
        <f t="shared" si="27"/>
        <v>-0.05373455131650872</v>
      </c>
      <c r="AE51" s="8">
        <f>SUM(AE49+AE50)</f>
        <v>186.10000000000002</v>
      </c>
      <c r="AF51" s="9"/>
      <c r="AG51" s="9"/>
      <c r="AH51" s="9"/>
      <c r="AI51" s="9"/>
    </row>
    <row r="52" spans="1:35" ht="12.75">
      <c r="A52" s="19" t="s">
        <v>53</v>
      </c>
      <c r="B52" s="17" t="s">
        <v>25</v>
      </c>
      <c r="C52" s="8">
        <v>170.68</v>
      </c>
      <c r="D52" s="18">
        <f t="shared" si="0"/>
        <v>23.788801856686984</v>
      </c>
      <c r="E52" s="8">
        <v>137.88</v>
      </c>
      <c r="F52" s="18">
        <f t="shared" si="15"/>
        <v>58.19183111519045</v>
      </c>
      <c r="G52" s="8">
        <v>87.16</v>
      </c>
      <c r="H52" s="18">
        <f t="shared" si="16"/>
        <v>-12.813844153245975</v>
      </c>
      <c r="I52" s="8">
        <v>99.97</v>
      </c>
      <c r="J52" s="18">
        <f t="shared" si="17"/>
        <v>5.010504201680668</v>
      </c>
      <c r="K52" s="8">
        <v>95.2</v>
      </c>
      <c r="L52" s="18">
        <f t="shared" si="18"/>
        <v>-17.432784041630526</v>
      </c>
      <c r="M52" s="8">
        <v>115.3</v>
      </c>
      <c r="N52" s="18">
        <f t="shared" si="19"/>
        <v>-6.183889340927591</v>
      </c>
      <c r="O52" s="8">
        <v>122.9</v>
      </c>
      <c r="P52" s="18">
        <f t="shared" si="20"/>
        <v>13.271889400921664</v>
      </c>
      <c r="Q52" s="8">
        <v>108.5</v>
      </c>
      <c r="R52" s="18">
        <f t="shared" si="21"/>
        <v>-23.752635277582577</v>
      </c>
      <c r="S52" s="8">
        <v>142.3</v>
      </c>
      <c r="T52" s="18">
        <f t="shared" si="22"/>
        <v>10.653188180404369</v>
      </c>
      <c r="U52" s="8">
        <v>128.6</v>
      </c>
      <c r="V52" s="18">
        <f t="shared" si="23"/>
        <v>8.15811606391925</v>
      </c>
      <c r="W52" s="8">
        <v>118.9</v>
      </c>
      <c r="X52" s="8">
        <f t="shared" si="24"/>
        <v>10.707635009310987</v>
      </c>
      <c r="Y52" s="8">
        <v>107.4</v>
      </c>
      <c r="Z52" s="8">
        <f t="shared" si="25"/>
        <v>-5.789473684210521</v>
      </c>
      <c r="AA52" s="8">
        <v>114</v>
      </c>
      <c r="AB52" s="8">
        <f t="shared" si="26"/>
        <v>17.404737384140066</v>
      </c>
      <c r="AC52" s="8">
        <v>97.1</v>
      </c>
      <c r="AD52" s="8">
        <f t="shared" si="27"/>
        <v>-1.3211382113821253</v>
      </c>
      <c r="AE52" s="8">
        <v>98.4</v>
      </c>
      <c r="AF52" s="9"/>
      <c r="AG52" s="9"/>
      <c r="AH52" s="9"/>
      <c r="AI52" s="9"/>
    </row>
    <row r="53" spans="1:35" ht="12.75">
      <c r="A53" s="19" t="s">
        <v>54</v>
      </c>
      <c r="B53" s="17" t="s">
        <v>25</v>
      </c>
      <c r="C53" s="8">
        <v>88.76</v>
      </c>
      <c r="D53" s="18">
        <f t="shared" si="0"/>
        <v>-13.531417437895762</v>
      </c>
      <c r="E53" s="8">
        <v>102.65</v>
      </c>
      <c r="F53" s="18">
        <f t="shared" si="15"/>
        <v>-0.7253384912959381</v>
      </c>
      <c r="G53" s="8">
        <v>103.4</v>
      </c>
      <c r="H53" s="18">
        <f t="shared" si="16"/>
        <v>-2.3053665910808747</v>
      </c>
      <c r="I53" s="8">
        <v>105.84</v>
      </c>
      <c r="J53" s="18">
        <f t="shared" si="17"/>
        <v>13.562231759656655</v>
      </c>
      <c r="K53" s="8">
        <v>93.2</v>
      </c>
      <c r="L53" s="18">
        <f t="shared" si="18"/>
        <v>-1.0615711252653928</v>
      </c>
      <c r="M53" s="8">
        <v>94.2</v>
      </c>
      <c r="N53" s="18">
        <f t="shared" si="19"/>
        <v>6.561085972850675</v>
      </c>
      <c r="O53" s="8">
        <v>88.4</v>
      </c>
      <c r="P53" s="18">
        <f t="shared" si="20"/>
        <v>-11.244979919678704</v>
      </c>
      <c r="Q53" s="8">
        <v>99.6</v>
      </c>
      <c r="R53" s="18">
        <f t="shared" si="21"/>
        <v>0</v>
      </c>
      <c r="S53" s="8">
        <v>99.6</v>
      </c>
      <c r="T53" s="18">
        <f t="shared" si="22"/>
        <v>29.85658409387222</v>
      </c>
      <c r="U53" s="8">
        <v>76.7</v>
      </c>
      <c r="V53" s="18">
        <f t="shared" si="23"/>
        <v>-4.1249999999999964</v>
      </c>
      <c r="W53" s="8">
        <v>80</v>
      </c>
      <c r="X53" s="8">
        <f t="shared" si="24"/>
        <v>8.843537414965986</v>
      </c>
      <c r="Y53" s="8">
        <v>73.5</v>
      </c>
      <c r="Z53" s="8">
        <f t="shared" si="25"/>
        <v>-2</v>
      </c>
      <c r="AA53" s="8">
        <v>75</v>
      </c>
      <c r="AB53" s="8">
        <f t="shared" si="26"/>
        <v>-16.107382550335576</v>
      </c>
      <c r="AC53" s="8">
        <v>89.4</v>
      </c>
      <c r="AD53" s="8">
        <f t="shared" si="27"/>
        <v>12.87878787878788</v>
      </c>
      <c r="AE53" s="8">
        <v>79.2</v>
      </c>
      <c r="AF53" s="9"/>
      <c r="AG53" s="9"/>
      <c r="AH53" s="9"/>
      <c r="AI53" s="9"/>
    </row>
    <row r="54" spans="1:35" ht="12.75">
      <c r="A54" s="19" t="s">
        <v>55</v>
      </c>
      <c r="B54" s="17" t="s">
        <v>25</v>
      </c>
      <c r="C54" s="8">
        <v>8.34</v>
      </c>
      <c r="D54" s="18">
        <f t="shared" si="0"/>
        <v>-10.515021459227473</v>
      </c>
      <c r="E54" s="8">
        <v>9.32</v>
      </c>
      <c r="F54" s="18">
        <f t="shared" si="15"/>
        <v>-10.12536162005785</v>
      </c>
      <c r="G54" s="8">
        <v>10.37</v>
      </c>
      <c r="H54" s="18">
        <f t="shared" si="16"/>
        <v>-5.21023765996344</v>
      </c>
      <c r="I54" s="8">
        <v>10.94</v>
      </c>
      <c r="J54" s="18">
        <f t="shared" si="17"/>
        <v>-11.774193548387103</v>
      </c>
      <c r="K54" s="8">
        <v>12.4</v>
      </c>
      <c r="L54" s="18">
        <f t="shared" si="18"/>
        <v>9.73451327433628</v>
      </c>
      <c r="M54" s="8">
        <v>11.3</v>
      </c>
      <c r="N54" s="18">
        <f t="shared" si="19"/>
        <v>16.49484536082476</v>
      </c>
      <c r="O54" s="8">
        <v>9.7</v>
      </c>
      <c r="P54" s="18">
        <f t="shared" si="20"/>
        <v>-8.490566037735853</v>
      </c>
      <c r="Q54" s="8">
        <v>10.6</v>
      </c>
      <c r="R54" s="18">
        <f t="shared" si="21"/>
        <v>-9.401709401709399</v>
      </c>
      <c r="S54" s="8">
        <v>11.7</v>
      </c>
      <c r="T54" s="18">
        <f t="shared" si="22"/>
        <v>3.539823008849545</v>
      </c>
      <c r="U54" s="8">
        <v>11.3</v>
      </c>
      <c r="V54" s="18">
        <f t="shared" si="23"/>
        <v>4.62962962962963</v>
      </c>
      <c r="W54" s="8">
        <v>10.8</v>
      </c>
      <c r="X54" s="8">
        <f t="shared" si="24"/>
        <v>0.9345794392523498</v>
      </c>
      <c r="Y54" s="8">
        <v>10.7</v>
      </c>
      <c r="Z54" s="8">
        <f t="shared" si="25"/>
        <v>-1.8348623853211108</v>
      </c>
      <c r="AA54" s="8">
        <v>10.9</v>
      </c>
      <c r="AB54" s="8">
        <f t="shared" si="26"/>
        <v>-19.259259259259256</v>
      </c>
      <c r="AC54" s="8">
        <v>13.5</v>
      </c>
      <c r="AD54" s="8">
        <f t="shared" si="27"/>
        <v>3.0534351145038197</v>
      </c>
      <c r="AE54" s="8">
        <v>13.1</v>
      </c>
      <c r="AF54" s="9"/>
      <c r="AG54" s="9"/>
      <c r="AH54" s="9"/>
      <c r="AI54" s="9"/>
    </row>
    <row r="55" spans="1:35" ht="12.75">
      <c r="A55" s="19" t="s">
        <v>56</v>
      </c>
      <c r="B55" s="17" t="s">
        <v>25</v>
      </c>
      <c r="C55" s="8">
        <v>97.1</v>
      </c>
      <c r="D55" s="18">
        <f t="shared" si="0"/>
        <v>-13.2803429490042</v>
      </c>
      <c r="E55" s="8">
        <v>111.97</v>
      </c>
      <c r="F55" s="18">
        <f t="shared" si="15"/>
        <v>-1.582139404060822</v>
      </c>
      <c r="G55" s="8">
        <v>113.77</v>
      </c>
      <c r="H55" s="18">
        <f t="shared" si="16"/>
        <v>-2.57749614660045</v>
      </c>
      <c r="I55" s="8">
        <f>SUM(I53+I54)</f>
        <v>116.78</v>
      </c>
      <c r="J55" s="18">
        <f t="shared" si="17"/>
        <v>10.587121212121204</v>
      </c>
      <c r="K55" s="8">
        <f>SUM(K53+K54)</f>
        <v>105.60000000000001</v>
      </c>
      <c r="L55" s="18">
        <f t="shared" si="18"/>
        <v>0.09478672985782799</v>
      </c>
      <c r="M55" s="8">
        <f>SUM(M53+M54)</f>
        <v>105.5</v>
      </c>
      <c r="N55" s="18">
        <f t="shared" si="19"/>
        <v>7.543323139653406</v>
      </c>
      <c r="O55" s="8">
        <f>SUM(O53+O54)</f>
        <v>98.10000000000001</v>
      </c>
      <c r="P55" s="18">
        <f t="shared" si="20"/>
        <v>-10.980036297640638</v>
      </c>
      <c r="Q55" s="8">
        <f>SUM(Q53+Q54)</f>
        <v>110.19999999999999</v>
      </c>
      <c r="R55" s="18">
        <f t="shared" si="21"/>
        <v>-0.9883198562443922</v>
      </c>
      <c r="S55" s="8">
        <f>SUM(S53+S54)</f>
        <v>111.3</v>
      </c>
      <c r="T55" s="18">
        <f t="shared" si="22"/>
        <v>26.477272727272723</v>
      </c>
      <c r="U55" s="8">
        <f>SUM(U53+U54)</f>
        <v>88</v>
      </c>
      <c r="V55" s="18">
        <f t="shared" si="23"/>
        <v>-3.0837004405286312</v>
      </c>
      <c r="W55" s="8">
        <f>SUM(W53+W54)</f>
        <v>90.8</v>
      </c>
      <c r="X55" s="8">
        <f t="shared" si="24"/>
        <v>7.83847980997624</v>
      </c>
      <c r="Y55" s="8">
        <f>SUM(Y53+Y54)</f>
        <v>84.2</v>
      </c>
      <c r="Z55" s="8">
        <f t="shared" si="25"/>
        <v>-1.9790454016298051</v>
      </c>
      <c r="AA55" s="8">
        <f>SUM(AA53+AA54)</f>
        <v>85.9</v>
      </c>
      <c r="AB55" s="8">
        <f t="shared" si="26"/>
        <v>-16.52089407191448</v>
      </c>
      <c r="AC55" s="8">
        <f>SUM(AC53+AC54)</f>
        <v>102.9</v>
      </c>
      <c r="AD55" s="8">
        <f t="shared" si="27"/>
        <v>11.484290357529805</v>
      </c>
      <c r="AE55" s="8">
        <f>SUM(AE53+AE54)</f>
        <v>92.3</v>
      </c>
      <c r="AF55" s="9"/>
      <c r="AG55" s="9"/>
      <c r="AH55" s="9"/>
      <c r="AI55" s="9"/>
    </row>
    <row r="56" spans="1:35" ht="12.75">
      <c r="A56" s="22" t="s">
        <v>57</v>
      </c>
      <c r="B56" s="10" t="s">
        <v>25</v>
      </c>
      <c r="C56" s="23">
        <v>2341.53</v>
      </c>
      <c r="D56" s="18">
        <f t="shared" si="0"/>
        <v>-0.8565645958945878</v>
      </c>
      <c r="E56" s="23">
        <v>2361.76</v>
      </c>
      <c r="F56" s="18">
        <f t="shared" si="15"/>
        <v>-16.123235372458485</v>
      </c>
      <c r="G56" s="23">
        <v>2815.75</v>
      </c>
      <c r="H56" s="18">
        <f t="shared" si="16"/>
        <v>-5.259952625770501</v>
      </c>
      <c r="I56" s="23">
        <v>2972.08</v>
      </c>
      <c r="J56" s="18">
        <f t="shared" si="17"/>
        <v>0.42167860521692185</v>
      </c>
      <c r="K56" s="23">
        <v>2959.6</v>
      </c>
      <c r="L56" s="18">
        <f t="shared" si="18"/>
        <v>-1.1225444340505115</v>
      </c>
      <c r="M56" s="23">
        <v>2993.2</v>
      </c>
      <c r="N56" s="18">
        <f t="shared" si="19"/>
        <v>3.6713771127736217</v>
      </c>
      <c r="O56" s="23">
        <v>2887.2</v>
      </c>
      <c r="P56" s="18">
        <f t="shared" si="20"/>
        <v>3.283966516419823</v>
      </c>
      <c r="Q56" s="23">
        <v>2795.4</v>
      </c>
      <c r="R56" s="18">
        <f t="shared" si="21"/>
        <v>0.7133592736705643</v>
      </c>
      <c r="S56" s="23">
        <v>2775.6</v>
      </c>
      <c r="T56" s="18">
        <f t="shared" si="22"/>
        <v>-1.2593383137673457</v>
      </c>
      <c r="U56" s="23">
        <v>2811</v>
      </c>
      <c r="V56" s="18">
        <f t="shared" si="23"/>
        <v>2.01785584670102</v>
      </c>
      <c r="W56" s="23">
        <v>2755.4</v>
      </c>
      <c r="X56" s="23">
        <f t="shared" si="24"/>
        <v>19.97735783331883</v>
      </c>
      <c r="Y56" s="23">
        <v>2296.6</v>
      </c>
      <c r="Z56" s="23">
        <f t="shared" si="25"/>
        <v>0.7148182256720487</v>
      </c>
      <c r="AA56" s="23">
        <v>2280.3</v>
      </c>
      <c r="AB56" s="23">
        <f t="shared" si="26"/>
        <v>-10.22440944881889</v>
      </c>
      <c r="AC56" s="23">
        <v>2540</v>
      </c>
      <c r="AD56" s="6">
        <f t="shared" si="27"/>
        <v>5.372329392242273</v>
      </c>
      <c r="AE56" s="6">
        <v>2410.5</v>
      </c>
      <c r="AF56" s="9"/>
      <c r="AG56" s="9"/>
      <c r="AH56" s="9"/>
      <c r="AI56" s="9"/>
    </row>
    <row r="57" spans="1:35" ht="12.75">
      <c r="A57" s="26" t="s">
        <v>58</v>
      </c>
      <c r="B57" s="27" t="s">
        <v>59</v>
      </c>
      <c r="C57" s="28"/>
      <c r="D57" s="27"/>
      <c r="E57" s="28"/>
      <c r="F57" s="29"/>
      <c r="G57" s="30"/>
      <c r="H57" s="31"/>
      <c r="I57" s="30"/>
      <c r="J57" s="30"/>
      <c r="K57" s="32"/>
      <c r="L57" s="30"/>
      <c r="M57" s="32"/>
      <c r="N57" s="30"/>
      <c r="O57" s="30"/>
      <c r="P57" s="32"/>
      <c r="Q57" s="30"/>
      <c r="R57" s="32"/>
      <c r="S57" s="30"/>
      <c r="T57" s="30"/>
      <c r="U57" s="30"/>
      <c r="V57" s="30"/>
      <c r="W57" s="32"/>
      <c r="X57" s="30"/>
      <c r="Y57" s="32"/>
      <c r="Z57" s="33"/>
      <c r="AA57" s="33"/>
      <c r="AB57" s="33"/>
      <c r="AC57" s="33"/>
      <c r="AD57" s="107"/>
      <c r="AE57" s="108"/>
      <c r="AF57" s="9"/>
      <c r="AG57" s="9"/>
      <c r="AH57" s="9"/>
      <c r="AI57" s="9"/>
    </row>
    <row r="58" spans="1:35" ht="12.75">
      <c r="A58" s="35" t="s">
        <v>60</v>
      </c>
      <c r="B58" s="36"/>
      <c r="F58" s="36"/>
      <c r="G58" s="37"/>
      <c r="H58" s="38" t="s">
        <v>61</v>
      </c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39"/>
      <c r="X58" s="23"/>
      <c r="Y58" s="39"/>
      <c r="Z58" s="23"/>
      <c r="AA58" s="39"/>
      <c r="AB58" s="23"/>
      <c r="AC58" s="39"/>
      <c r="AD58" s="34"/>
      <c r="AE58" s="9"/>
      <c r="AF58" s="9"/>
      <c r="AG58" s="9"/>
      <c r="AH58" s="9"/>
      <c r="AI58" s="9"/>
    </row>
  </sheetData>
  <mergeCells count="20">
    <mergeCell ref="S2:T2"/>
    <mergeCell ref="U2:V2"/>
    <mergeCell ref="AC2:AD2"/>
    <mergeCell ref="AA2:AB2"/>
    <mergeCell ref="Y2:Z2"/>
    <mergeCell ref="W2:X2"/>
    <mergeCell ref="K2:L2"/>
    <mergeCell ref="M2:N2"/>
    <mergeCell ref="O2:P2"/>
    <mergeCell ref="Q2:R2"/>
    <mergeCell ref="G2:H2"/>
    <mergeCell ref="G3:H3"/>
    <mergeCell ref="G4:H4"/>
    <mergeCell ref="I2:J2"/>
    <mergeCell ref="C2:D2"/>
    <mergeCell ref="C3:D3"/>
    <mergeCell ref="C4:D4"/>
    <mergeCell ref="E2:F2"/>
    <mergeCell ref="E3:F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2005-07-05T07:22:21Z</dcterms:created>
  <dcterms:modified xsi:type="dcterms:W3CDTF">2005-07-05T07:35:01Z</dcterms:modified>
  <cp:category/>
  <cp:version/>
  <cp:contentType/>
  <cp:contentStatus/>
</cp:coreProperties>
</file>