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6150" activeTab="0"/>
  </bookViews>
  <sheets>
    <sheet name="Index" sheetId="1" r:id="rId1"/>
    <sheet name="Table-13a" sheetId="2" r:id="rId2"/>
    <sheet name="Table-3b" sheetId="3" r:id="rId3"/>
    <sheet name="Table-3c" sheetId="4" r:id="rId4"/>
    <sheet name="table-3d" sheetId="5" r:id="rId5"/>
    <sheet name="table-3e" sheetId="6" r:id="rId6"/>
    <sheet name="Table-3f" sheetId="7" r:id="rId7"/>
    <sheet name="Table-3g" sheetId="8" r:id="rId8"/>
    <sheet name="Table-3h" sheetId="9" r:id="rId9"/>
    <sheet name="Table-3i" sheetId="10" r:id="rId10"/>
    <sheet name="Table-3j" sheetId="11" r:id="rId11"/>
    <sheet name="table-3k" sheetId="12" r:id="rId12"/>
    <sheet name="Table-3l" sheetId="13" r:id="rId13"/>
    <sheet name="Table-3m" sheetId="14" r:id="rId14"/>
    <sheet name="Table-3n" sheetId="15" r:id="rId15"/>
    <sheet name="Table-3o" sheetId="16" r:id="rId16"/>
    <sheet name="Table-3p" sheetId="17" r:id="rId17"/>
    <sheet name="Table-3q" sheetId="18" r:id="rId18"/>
    <sheet name="Table-3r" sheetId="19" r:id="rId19"/>
  </sheets>
  <definedNames/>
  <calcPr fullCalcOnLoad="1"/>
</workbook>
</file>

<file path=xl/sharedStrings.xml><?xml version="1.0" encoding="utf-8"?>
<sst xmlns="http://schemas.openxmlformats.org/spreadsheetml/2006/main" count="2078" uniqueCount="680">
  <si>
    <t>(a) Mobilisation of Resources from the Primary Market (Institution-Wise)</t>
  </si>
  <si>
    <t>Item</t>
  </si>
  <si>
    <t>2005-06(P)</t>
  </si>
  <si>
    <t>2004-05(P)</t>
  </si>
  <si>
    <t>2003-04(P)</t>
  </si>
  <si>
    <t xml:space="preserve">         2002-03 (P)</t>
  </si>
  <si>
    <t xml:space="preserve">             2001-02 </t>
  </si>
  <si>
    <t xml:space="preserve"> 2000-01</t>
  </si>
  <si>
    <t>1999-00</t>
  </si>
  <si>
    <t>1998-99</t>
  </si>
  <si>
    <t>No. of</t>
  </si>
  <si>
    <t>Amount</t>
  </si>
  <si>
    <t>issues</t>
  </si>
  <si>
    <t>(Rs.crore)</t>
  </si>
  <si>
    <t>A. Prospectus and Rights</t>
  </si>
  <si>
    <t xml:space="preserve">   1. Private Sector (a+b)</t>
  </si>
  <si>
    <t>(56.9)</t>
  </si>
  <si>
    <t>(70.9)</t>
  </si>
  <si>
    <t>(-5.1)</t>
  </si>
  <si>
    <t xml:space="preserve">         a. Financial</t>
  </si>
  <si>
    <t xml:space="preserve">. . . </t>
  </si>
  <si>
    <t xml:space="preserve">         b. Non-financial</t>
  </si>
  <si>
    <t xml:space="preserve">   2. Public Sector (a+b)</t>
  </si>
  <si>
    <t>(-31.2)</t>
  </si>
  <si>
    <t>(33.2)</t>
  </si>
  <si>
    <t>(-3.6)</t>
  </si>
  <si>
    <t>(-42.3)</t>
  </si>
  <si>
    <t xml:space="preserve">         a. Public Sector Undertakings</t>
  </si>
  <si>
    <t>-</t>
  </si>
  <si>
    <t xml:space="preserve">         b. Government Companies</t>
  </si>
  <si>
    <t xml:space="preserve">         c. Banks/Financial Institutions</t>
  </si>
  <si>
    <t xml:space="preserve">   3. Sub Total (1+2)</t>
  </si>
  <si>
    <t>(23.1)</t>
  </si>
  <si>
    <t>(178.8)</t>
  </si>
  <si>
    <t>(47.7)</t>
  </si>
  <si>
    <t>(-17.4)</t>
  </si>
  <si>
    <t>(-17.7)</t>
  </si>
  <si>
    <t>B. Private Placement</t>
  </si>
  <si>
    <t xml:space="preserve">   1. Private Sector </t>
  </si>
  <si>
    <t>(15.1)</t>
  </si>
  <si>
    <t>(92.1)</t>
  </si>
  <si>
    <t>(-40.7)</t>
  </si>
  <si>
    <t xml:space="preserve">       a. Financial</t>
  </si>
  <si>
    <t xml:space="preserve">       b. Non-financial</t>
  </si>
  <si>
    <t xml:space="preserve">   2. Public Sector </t>
  </si>
  <si>
    <t>(15.9)</t>
  </si>
  <si>
    <t>(5.9)</t>
  </si>
  <si>
    <t xml:space="preserve">        a. Financial</t>
  </si>
  <si>
    <t xml:space="preserve">        b. Non-financial</t>
  </si>
  <si>
    <t xml:space="preserve">   3. Sub-Total (1+2)</t>
  </si>
  <si>
    <t>(15.5)</t>
  </si>
  <si>
    <t>(30.5)</t>
  </si>
  <si>
    <t>(-11.5)</t>
  </si>
  <si>
    <t>C. Total (A+B)</t>
  </si>
  <si>
    <t>Memo Item: Euro Issues</t>
  </si>
  <si>
    <t>(238.7)</t>
  </si>
  <si>
    <t>(8.2)</t>
  </si>
  <si>
    <t>(-9.6)</t>
  </si>
  <si>
    <t>(43.6)</t>
  </si>
  <si>
    <t>(-43.2)</t>
  </si>
  <si>
    <t xml:space="preserve"> Note :These data from RBI sources differ some what from those from the SEBI sources presented in Tables.15(c) ,15(d),15(e),15(f)</t>
  </si>
  <si>
    <t xml:space="preserve">              Figures in brackets are percentage variations over the comparable period of the previous year.</t>
  </si>
  <si>
    <t>(-) : Negligible    (. . . ) : Not available</t>
  </si>
  <si>
    <t>Source: RBI Annual Report (Various issues)</t>
  </si>
  <si>
    <t>Table 13 : Capital Market</t>
  </si>
  <si>
    <t>(b) : New Capital Issues by Non-Government Public Limited Companies</t>
  </si>
  <si>
    <t>Security &amp; type of Issue</t>
  </si>
  <si>
    <t>April-December</t>
  </si>
  <si>
    <t>2005-06</t>
  </si>
  <si>
    <t>2004-05</t>
  </si>
  <si>
    <t>2003-04</t>
  </si>
  <si>
    <t xml:space="preserve">                                    2002-03</t>
  </si>
  <si>
    <t>2001-02</t>
  </si>
  <si>
    <t>No.of</t>
  </si>
  <si>
    <t>Issues</t>
  </si>
  <si>
    <t>(2)</t>
  </si>
  <si>
    <t>(3)</t>
  </si>
  <si>
    <t>(4)</t>
  </si>
  <si>
    <t>(5)</t>
  </si>
  <si>
    <t>Equity Shares</t>
  </si>
  <si>
    <t>(391.3)</t>
  </si>
  <si>
    <t>(654.3)</t>
  </si>
  <si>
    <t xml:space="preserve">      Prospectus</t>
  </si>
  <si>
    <t>(9)</t>
  </si>
  <si>
    <t>(1087.4)</t>
  </si>
  <si>
    <t>(201.0)</t>
  </si>
  <si>
    <t>(653.7)</t>
  </si>
  <si>
    <t xml:space="preserve">      Rights</t>
  </si>
  <si>
    <t>(190.3)</t>
  </si>
  <si>
    <t>(1)</t>
  </si>
  <si>
    <t>(0.6)</t>
  </si>
  <si>
    <t>Preference Shares</t>
  </si>
  <si>
    <t>Debentures</t>
  </si>
  <si>
    <t xml:space="preserve">     Prospectus</t>
  </si>
  <si>
    <r>
      <t xml:space="preserve">     Rights </t>
    </r>
    <r>
      <rPr>
        <i/>
        <sz val="10"/>
        <color indexed="8"/>
        <rFont val="Arial"/>
        <family val="2"/>
      </rPr>
      <t>of which</t>
    </r>
  </si>
  <si>
    <t xml:space="preserve">  Convertible</t>
  </si>
  <si>
    <t xml:space="preserve">     Rights</t>
  </si>
  <si>
    <t xml:space="preserve">  Non-convertible</t>
  </si>
  <si>
    <t>Bonds</t>
  </si>
  <si>
    <t>Total</t>
  </si>
  <si>
    <t xml:space="preserve">  Note :  I.Figure in brackets indicate data in respect of premium on capital issues which are included in respective totals.</t>
  </si>
  <si>
    <t>Source: Reserve Bank of India Bulletins</t>
  </si>
  <si>
    <t xml:space="preserve"> (c): Capital Raised: Instrument-Wise</t>
  </si>
  <si>
    <t>( Rs.crore)</t>
  </si>
  <si>
    <t>Year/ Month</t>
  </si>
  <si>
    <t>Instrument Wise</t>
  </si>
  <si>
    <t xml:space="preserve"> -----------------------------------------</t>
  </si>
  <si>
    <t>----------------------------------------------------------------------------------------------------------------------------------------------------------</t>
  </si>
  <si>
    <t xml:space="preserve"> -----------------------------------------------</t>
  </si>
  <si>
    <t>Equities</t>
  </si>
  <si>
    <t>CCPS</t>
  </si>
  <si>
    <t>Others</t>
  </si>
  <si>
    <t xml:space="preserve"> -------------------------------------</t>
  </si>
  <si>
    <t xml:space="preserve"> ---------------------------------------------</t>
  </si>
  <si>
    <t xml:space="preserve"> ----------------------------------------------</t>
  </si>
  <si>
    <t>At Par</t>
  </si>
  <si>
    <t>At Premium</t>
  </si>
  <si>
    <t>Number</t>
  </si>
  <si>
    <t>2006-07</t>
  </si>
  <si>
    <t>January-07</t>
  </si>
  <si>
    <t>December-06</t>
  </si>
  <si>
    <t>November-06</t>
  </si>
  <si>
    <t>October-06</t>
  </si>
  <si>
    <t>September-06$</t>
  </si>
  <si>
    <t>August-06</t>
  </si>
  <si>
    <t>July-06</t>
  </si>
  <si>
    <t>Jun-06</t>
  </si>
  <si>
    <t>May-06</t>
  </si>
  <si>
    <t>April-06</t>
  </si>
  <si>
    <t>March-06$</t>
  </si>
  <si>
    <t>February-06</t>
  </si>
  <si>
    <t>January-06</t>
  </si>
  <si>
    <t>December-05</t>
  </si>
  <si>
    <t>November-05</t>
  </si>
  <si>
    <t>October-05</t>
  </si>
  <si>
    <t>September-05</t>
  </si>
  <si>
    <t>August-05</t>
  </si>
  <si>
    <t>July-05</t>
  </si>
  <si>
    <t>June-05</t>
  </si>
  <si>
    <t>May-05</t>
  </si>
  <si>
    <t>April-05</t>
  </si>
  <si>
    <t>2005-06$</t>
  </si>
  <si>
    <t>2002-03</t>
  </si>
  <si>
    <t>2000-01</t>
  </si>
  <si>
    <t>1997-98</t>
  </si>
  <si>
    <t>1996-97</t>
  </si>
  <si>
    <t>1995-96</t>
  </si>
  <si>
    <t>1994-95</t>
  </si>
  <si>
    <t>1993-94</t>
  </si>
  <si>
    <t>Note: Instrument-wise break up may not tally to total number of issues, as for one issue there could be more than one instruments.</t>
  </si>
  <si>
    <t xml:space="preserve">        Blanks means not available      $: Revised Figures</t>
  </si>
  <si>
    <t xml:space="preserve">        Others includes among other instruments, PCDs,FCDs,NCDs,OCCPs and OFCDs.</t>
  </si>
  <si>
    <t xml:space="preserve">         FCDs:Fully convertible debentures,PCDs: Partly convertible debentures, NCDs: Non-convertible debentures, OFCDs: Optionally fully convrtible debentures and OCCPS : Optionally convertible cumulative preference shares.</t>
  </si>
  <si>
    <t>Source: SEBI Bulletin.</t>
  </si>
  <si>
    <t xml:space="preserve"> (d): Capital Raised: Category- Wise, Issuer Type and Sector- Wise </t>
  </si>
  <si>
    <t>Category- Wise</t>
  </si>
  <si>
    <t>Issuer Type</t>
  </si>
  <si>
    <t>Sector-Wise</t>
  </si>
  <si>
    <t xml:space="preserve"> ------------------------------------</t>
  </si>
  <si>
    <t xml:space="preserve"> --------------------------------------------</t>
  </si>
  <si>
    <t>---------------------------------------</t>
  </si>
  <si>
    <t>-------------------------------------</t>
  </si>
  <si>
    <t>Public</t>
  </si>
  <si>
    <t>Rights</t>
  </si>
  <si>
    <t>Listed</t>
  </si>
  <si>
    <t>IPOs</t>
  </si>
  <si>
    <t>Private*</t>
  </si>
  <si>
    <t xml:space="preserve"> ---------------------------------------</t>
  </si>
  <si>
    <t>September-06</t>
  </si>
  <si>
    <t>June-06</t>
  </si>
  <si>
    <t>March-06</t>
  </si>
  <si>
    <t>na</t>
  </si>
  <si>
    <t xml:space="preserve">         * Joint sector issues, if any, have been clubbed with private sector for the respective period.</t>
  </si>
  <si>
    <t xml:space="preserve"> (e): Capital Raised: Region-Wise </t>
  </si>
  <si>
    <t>Region- Wise</t>
  </si>
  <si>
    <t>-----------------------------------------------------------------------------------</t>
  </si>
  <si>
    <t>-----------------------</t>
  </si>
  <si>
    <t>Northern</t>
  </si>
  <si>
    <t>Eastern</t>
  </si>
  <si>
    <t>Western</t>
  </si>
  <si>
    <t>Southern</t>
  </si>
  <si>
    <t>January-2007</t>
  </si>
  <si>
    <t>Note: Blank means not available</t>
  </si>
  <si>
    <t xml:space="preserve"> (f): Capital Raised:Industry-Wise Classification</t>
  </si>
  <si>
    <t>Industry</t>
  </si>
  <si>
    <t>jan-07</t>
  </si>
  <si>
    <t>jan-06</t>
  </si>
  <si>
    <t>2005-06*</t>
  </si>
  <si>
    <t>Banking/FIs</t>
  </si>
  <si>
    <t>Cement and Construction</t>
  </si>
  <si>
    <t>Chemical</t>
  </si>
  <si>
    <t>Electronics</t>
  </si>
  <si>
    <t>Engineering</t>
  </si>
  <si>
    <t>Entertainment</t>
  </si>
  <si>
    <t>Finance</t>
  </si>
  <si>
    <t>Food Processing</t>
  </si>
  <si>
    <t>Health Care</t>
  </si>
  <si>
    <t>IT</t>
  </si>
  <si>
    <t>Paper &amp; Pulp</t>
  </si>
  <si>
    <t>Plastic</t>
  </si>
  <si>
    <t>Power</t>
  </si>
  <si>
    <t>Printing</t>
  </si>
  <si>
    <t>Telecommunication</t>
  </si>
  <si>
    <t>Textile</t>
  </si>
  <si>
    <t>* Revised Figures</t>
  </si>
  <si>
    <t>S</t>
  </si>
  <si>
    <t xml:space="preserve"> (g) : Business Growth of Capital Market Segment of National Stock Exchange</t>
  </si>
  <si>
    <t>Month/Year</t>
  </si>
  <si>
    <t xml:space="preserve">No. of </t>
  </si>
  <si>
    <t>Traded</t>
  </si>
  <si>
    <t>Turnover</t>
  </si>
  <si>
    <t xml:space="preserve">Average </t>
  </si>
  <si>
    <t>Demat</t>
  </si>
  <si>
    <t>Market</t>
  </si>
  <si>
    <t>companies</t>
  </si>
  <si>
    <t>trading</t>
  </si>
  <si>
    <t>companies/</t>
  </si>
  <si>
    <t>trades</t>
  </si>
  <si>
    <t>quantity</t>
  </si>
  <si>
    <t>(Rs crore)</t>
  </si>
  <si>
    <t>daily</t>
  </si>
  <si>
    <t>trade</t>
  </si>
  <si>
    <t>securities</t>
  </si>
  <si>
    <t>turnover</t>
  </si>
  <si>
    <t>capitalisation</t>
  </si>
  <si>
    <t>listed *</t>
  </si>
  <si>
    <t>permitted to</t>
  </si>
  <si>
    <t>available</t>
  </si>
  <si>
    <t>days</t>
  </si>
  <si>
    <t>(million)</t>
  </si>
  <si>
    <t>size</t>
  </si>
  <si>
    <t>traded</t>
  </si>
  <si>
    <t>(Rs crore) *</t>
  </si>
  <si>
    <t>trade $</t>
  </si>
  <si>
    <t>for trading*@</t>
  </si>
  <si>
    <t>(Rs)</t>
  </si>
  <si>
    <t>Apr-jan</t>
  </si>
  <si>
    <t>Mar-05</t>
  </si>
  <si>
    <t>February-05</t>
  </si>
  <si>
    <t>January-05</t>
  </si>
  <si>
    <t>December-04</t>
  </si>
  <si>
    <t>November-04</t>
  </si>
  <si>
    <t>October-04</t>
  </si>
  <si>
    <t>September-04</t>
  </si>
  <si>
    <t>August-04</t>
  </si>
  <si>
    <t>Jun-04</t>
  </si>
  <si>
    <t>May-04</t>
  </si>
  <si>
    <t>Apr-04</t>
  </si>
  <si>
    <t xml:space="preserve"> 2001-02</t>
  </si>
  <si>
    <t xml:space="preserve"> 1999-00</t>
  </si>
  <si>
    <t xml:space="preserve"> 1998-99</t>
  </si>
  <si>
    <t xml:space="preserve"> 1997-98</t>
  </si>
  <si>
    <t xml:space="preserve"> 1996-97</t>
  </si>
  <si>
    <t xml:space="preserve"> 1995-96</t>
  </si>
  <si>
    <t>Nov 94-Mar 95</t>
  </si>
  <si>
    <t xml:space="preserve"> @ : Excludes suspended securities</t>
  </si>
  <si>
    <t xml:space="preserve">       $  Permitted to trade are those securities not listed in the NSE</t>
  </si>
  <si>
    <t xml:space="preserve">With effect from April 2005 number of securities traded are provided instead </t>
  </si>
  <si>
    <t>Source: SEBI Bulletin; NSE News</t>
  </si>
  <si>
    <t>of number of companies</t>
  </si>
  <si>
    <t xml:space="preserve"> * : At the end of the period,         </t>
  </si>
  <si>
    <t>na : Not available</t>
  </si>
  <si>
    <t>(h) : Business Growth on the Wholesale Debt Segment of NSE</t>
  </si>
  <si>
    <t>Month / Year</t>
  </si>
  <si>
    <t>Number of</t>
  </si>
  <si>
    <t>Average daily</t>
  </si>
  <si>
    <t xml:space="preserve"> (Rs. Crore)</t>
  </si>
  <si>
    <t>trade size</t>
  </si>
  <si>
    <t>Apr-Jan-06</t>
  </si>
  <si>
    <t>October -06</t>
  </si>
  <si>
    <t>Apr-Jan-</t>
  </si>
  <si>
    <t>Jun 05</t>
  </si>
  <si>
    <t>May 05</t>
  </si>
  <si>
    <t>Apr 05</t>
  </si>
  <si>
    <t>March 05</t>
  </si>
  <si>
    <t>July-04</t>
  </si>
  <si>
    <t>Jun 04</t>
  </si>
  <si>
    <t>May 04</t>
  </si>
  <si>
    <t>Apr 04</t>
  </si>
  <si>
    <t>Jun 94- Mar 95</t>
  </si>
  <si>
    <t>Source : NSE News (Various issues)</t>
  </si>
  <si>
    <t>(i) : Settlement Statistics of NSE</t>
  </si>
  <si>
    <t xml:space="preserve">                                                                                                                                                                                                                                                               </t>
  </si>
  <si>
    <t>No. of trades</t>
  </si>
  <si>
    <t>Quantity of</t>
  </si>
  <si>
    <t>Per cent of</t>
  </si>
  <si>
    <t>Total turnover</t>
  </si>
  <si>
    <t>Value of</t>
  </si>
  <si>
    <t>Percentage</t>
  </si>
  <si>
    <t>Delivered</t>
  </si>
  <si>
    <t xml:space="preserve">Per cent of </t>
  </si>
  <si>
    <t>Short delivery</t>
  </si>
  <si>
    <t>Per cent</t>
  </si>
  <si>
    <t>Funds</t>
  </si>
  <si>
    <t xml:space="preserve"> (million)</t>
  </si>
  <si>
    <t>Shares</t>
  </si>
  <si>
    <t>delivered</t>
  </si>
  <si>
    <t xml:space="preserve"> (Rs. crore)</t>
  </si>
  <si>
    <t>of delivered</t>
  </si>
  <si>
    <t>quantity in</t>
  </si>
  <si>
    <t>demat deliver-</t>
  </si>
  <si>
    <t>Value</t>
  </si>
  <si>
    <t>demat</t>
  </si>
  <si>
    <t xml:space="preserve"> (auctioned</t>
  </si>
  <si>
    <t>of short</t>
  </si>
  <si>
    <t>Pay in</t>
  </si>
  <si>
    <t>to value of</t>
  </si>
  <si>
    <t>demat mode</t>
  </si>
  <si>
    <t>ed quantity to</t>
  </si>
  <si>
    <t xml:space="preserve"> Demat mode</t>
  </si>
  <si>
    <t>quantity)</t>
  </si>
  <si>
    <t>delivery to</t>
  </si>
  <si>
    <t>to traded</t>
  </si>
  <si>
    <t>shares</t>
  </si>
  <si>
    <t>total delivered</t>
  </si>
  <si>
    <t xml:space="preserve">value to total </t>
  </si>
  <si>
    <t>delivery</t>
  </si>
  <si>
    <t>delivered value</t>
  </si>
  <si>
    <t>(6)</t>
  </si>
  <si>
    <t>(7)</t>
  </si>
  <si>
    <t>(8)</t>
  </si>
  <si>
    <t>(10)</t>
  </si>
  <si>
    <t>(11)</t>
  </si>
  <si>
    <t>(12)</t>
  </si>
  <si>
    <t>(13)</t>
  </si>
  <si>
    <t>(14)</t>
  </si>
  <si>
    <t>(15)</t>
  </si>
  <si>
    <t>March-05</t>
  </si>
  <si>
    <t xml:space="preserve">Nov 94-Mar 95 </t>
  </si>
  <si>
    <t>Source: SEBI Bulletin: Vol.5.Number 1 (January).</t>
  </si>
  <si>
    <t xml:space="preserve">(j) : Trade and Settlement Statistics of Bombay Stock Exchange </t>
  </si>
  <si>
    <t>Total deliveries</t>
  </si>
  <si>
    <t>Per cent of total turnover</t>
  </si>
  <si>
    <t>average daily</t>
  </si>
  <si>
    <t>---------------------------------------------</t>
  </si>
  <si>
    <t>--------------------------------------------</t>
  </si>
  <si>
    <t>(lakhs)</t>
  </si>
  <si>
    <t>(estimated)</t>
  </si>
  <si>
    <t>No. of shares</t>
  </si>
  <si>
    <t>(crore)</t>
  </si>
  <si>
    <t xml:space="preserve">(Rs crore) </t>
  </si>
  <si>
    <t xml:space="preserve"> (crore)</t>
  </si>
  <si>
    <t>February-2007</t>
  </si>
  <si>
    <t>June-04</t>
  </si>
  <si>
    <t>1993-92</t>
  </si>
  <si>
    <t>1992-93</t>
  </si>
  <si>
    <t>Source: SEBI Bulletin:</t>
  </si>
  <si>
    <t>* : Cumulative from January</t>
  </si>
  <si>
    <t xml:space="preserve">(k) : Investment by Foreign Institutional Investors in Secondary Market </t>
  </si>
  <si>
    <t>Month</t>
  </si>
  <si>
    <t xml:space="preserve">    FIIs purchases</t>
  </si>
  <si>
    <t>FIIs sales</t>
  </si>
  <si>
    <t xml:space="preserve">Net FIIs </t>
  </si>
  <si>
    <t>FIIs purchases</t>
  </si>
  <si>
    <t>registered</t>
  </si>
  <si>
    <t>in secondary</t>
  </si>
  <si>
    <t>investment in</t>
  </si>
  <si>
    <t xml:space="preserve">investment </t>
  </si>
  <si>
    <t>FIIs</t>
  </si>
  <si>
    <t>market in BSE</t>
  </si>
  <si>
    <t>secondary</t>
  </si>
  <si>
    <t>market</t>
  </si>
  <si>
    <t>market (Debt)</t>
  </si>
  <si>
    <t>market in</t>
  </si>
  <si>
    <t>(Equity)</t>
  </si>
  <si>
    <t>market (Equity)</t>
  </si>
  <si>
    <t>(All-India)</t>
  </si>
  <si>
    <t>BSE</t>
  </si>
  <si>
    <t xml:space="preserve">2006-07 </t>
  </si>
  <si>
    <t>Feb-07</t>
  </si>
  <si>
    <t>Dec-06</t>
  </si>
  <si>
    <t>Nov-06</t>
  </si>
  <si>
    <t>Oct-06</t>
  </si>
  <si>
    <t>Sep-06</t>
  </si>
  <si>
    <t>Aug-06</t>
  </si>
  <si>
    <t>Jul-06</t>
  </si>
  <si>
    <t>Mar-06</t>
  </si>
  <si>
    <t>Feb-06</t>
  </si>
  <si>
    <t>Dec-05</t>
  </si>
  <si>
    <t>Nov-05</t>
  </si>
  <si>
    <t>Oct-05</t>
  </si>
  <si>
    <t>Sep-05</t>
  </si>
  <si>
    <t>Aug-05</t>
  </si>
  <si>
    <t>Jul-05</t>
  </si>
  <si>
    <t>Jun-05</t>
  </si>
  <si>
    <t>Apr-05</t>
  </si>
  <si>
    <t>Feb-05</t>
  </si>
  <si>
    <t>Jan-05</t>
  </si>
  <si>
    <t>Oct.04</t>
  </si>
  <si>
    <t>Sep.04</t>
  </si>
  <si>
    <t>Aug.04</t>
  </si>
  <si>
    <t>July.04</t>
  </si>
  <si>
    <t>June.04</t>
  </si>
  <si>
    <t>Source : The BSE Stock Exchange Review (Various issues) (Mumbai)/ Key Statistics</t>
  </si>
  <si>
    <t xml:space="preserve">(l) : Growth of Derivatives Segment in National Stock Exchange </t>
  </si>
  <si>
    <t>Index Options</t>
  </si>
  <si>
    <t>Stock Options</t>
  </si>
  <si>
    <t>Index Futures</t>
  </si>
  <si>
    <t>Stock Futures</t>
  </si>
  <si>
    <t xml:space="preserve">               Interest Rate Futures</t>
  </si>
  <si>
    <t>Call</t>
  </si>
  <si>
    <t>Put</t>
  </si>
  <si>
    <t>----------------------------------------</t>
  </si>
  <si>
    <t xml:space="preserve">  ----------------------------------------------</t>
  </si>
  <si>
    <t xml:space="preserve">  -------------------------------------------</t>
  </si>
  <si>
    <t xml:space="preserve"> ------------------------------------------</t>
  </si>
  <si>
    <t xml:space="preserve"> -----------------------------</t>
  </si>
  <si>
    <t xml:space="preserve">Number of </t>
  </si>
  <si>
    <t>Notional</t>
  </si>
  <si>
    <t>contracts</t>
  </si>
  <si>
    <t>Mar-04</t>
  </si>
  <si>
    <t>Feb-04</t>
  </si>
  <si>
    <t>Dec 03</t>
  </si>
  <si>
    <t>Nov 03</t>
  </si>
  <si>
    <t>Oct 03</t>
  </si>
  <si>
    <t>Sep 03</t>
  </si>
  <si>
    <t>August.03</t>
  </si>
  <si>
    <t>July.03</t>
  </si>
  <si>
    <t>June.03</t>
  </si>
  <si>
    <t>May.03</t>
  </si>
  <si>
    <t>Apr.03</t>
  </si>
  <si>
    <t xml:space="preserve"> 2000-01 (Jun-Mar)</t>
  </si>
  <si>
    <t>Notes :  NSE Index Futures, Stocks futures, Index Options and Stock Options were introduced in June 2000, November 2001, June 2001and July 2001 respectively.</t>
  </si>
  <si>
    <t xml:space="preserve">               Notional Turnover = (Strike price + Premium) * Quantity</t>
  </si>
  <si>
    <t>Source: SEBI Bulletin: Vol.3.Number 8 (August) and NSE news</t>
  </si>
  <si>
    <t xml:space="preserve">              (-) Means the period when Derivative trade was not operational.</t>
  </si>
  <si>
    <t xml:space="preserve">(m) : Growth of Derivatives Segment in Bombay Stock Exchange </t>
  </si>
  <si>
    <t>Sensex Futures Series</t>
  </si>
  <si>
    <t>Sensex Options Series</t>
  </si>
  <si>
    <t>-------------------------------------------</t>
  </si>
  <si>
    <t>----------------------</t>
  </si>
  <si>
    <t>Average</t>
  </si>
  <si>
    <t>value of</t>
  </si>
  <si>
    <t>Jul-04</t>
  </si>
  <si>
    <t xml:space="preserve"> (-) Means the period when Derivative trade was not operational.</t>
  </si>
  <si>
    <t>Notes : In BSE Sensex futures, Sensex options, Stock options and Stock futures were introduced in April 2001, June 2001, July 2001 and November 2001 respectively.</t>
  </si>
  <si>
    <t>Source: SEBI Bulletin: Vol.5.Number 1 (January) and Key Statistics BSE</t>
  </si>
  <si>
    <t>(n) : Resource Mobilisation by Mutual Funds - Category -wise</t>
  </si>
  <si>
    <t>(Net of Repurchases)</t>
  </si>
  <si>
    <t>(Rupees Crore)</t>
  </si>
  <si>
    <t>Year</t>
  </si>
  <si>
    <t>Bank</t>
  </si>
  <si>
    <t>FIs</t>
  </si>
  <si>
    <t>Sub-Total</t>
  </si>
  <si>
    <t>UTI</t>
  </si>
  <si>
    <t xml:space="preserve">Private </t>
  </si>
  <si>
    <t>Grand</t>
  </si>
  <si>
    <t>(April - March)</t>
  </si>
  <si>
    <t>Sponsored</t>
  </si>
  <si>
    <t>(2+3)</t>
  </si>
  <si>
    <t>(4+5)</t>
  </si>
  <si>
    <t>Sector MF</t>
  </si>
  <si>
    <t>-3043*</t>
  </si>
  <si>
    <t xml:space="preserve"> 1994-95</t>
  </si>
  <si>
    <t xml:space="preserve"> 1993-94</t>
  </si>
  <si>
    <t xml:space="preserve"> 1992-93</t>
  </si>
  <si>
    <t xml:space="preserve"> 1991-92</t>
  </si>
  <si>
    <t xml:space="preserve"> 1990-91</t>
  </si>
  <si>
    <t xml:space="preserve"> 1989-90</t>
  </si>
  <si>
    <t xml:space="preserve"> 1988-89</t>
  </si>
  <si>
    <t xml:space="preserve"> 1987-88</t>
  </si>
  <si>
    <t xml:space="preserve"> 1986-87</t>
  </si>
  <si>
    <t>*  Exclude re-investment sale.</t>
  </si>
  <si>
    <t xml:space="preserve"> (-) means not available</t>
  </si>
  <si>
    <t>Notes : Data exclude amount mobilised by off-shore funds and through roll-over schemes.</t>
  </si>
  <si>
    <t xml:space="preserve">               For UTI, the figures are gross value (with premium) of net sales under all domestic schemes and for other mutual funds, figure</t>
  </si>
  <si>
    <t xml:space="preserve">               represent net sales under all on-going schemes.</t>
  </si>
  <si>
    <t>Source : AMFI site (www.amfi.com), Handbook of Statistics on Indian Economy</t>
  </si>
  <si>
    <t xml:space="preserve">(o) : Accretion of Funds with Mutual Funds : Details of Sales and Purchases </t>
  </si>
  <si>
    <t>Asset under</t>
  </si>
  <si>
    <t>---------------------</t>
  </si>
  <si>
    <t>------------------</t>
  </si>
  <si>
    <t>management</t>
  </si>
  <si>
    <t>-----------------</t>
  </si>
  <si>
    <t>Sale</t>
  </si>
  <si>
    <t>Purchase</t>
  </si>
  <si>
    <t>Net</t>
  </si>
  <si>
    <t>28-02-2007</t>
  </si>
  <si>
    <t>28-02-2006</t>
  </si>
  <si>
    <t>31.03.2006</t>
  </si>
  <si>
    <t>A. UTI</t>
  </si>
  <si>
    <t>B. Bank sponsored</t>
  </si>
  <si>
    <t>C. Institution Sponsored</t>
  </si>
  <si>
    <t>D. Private Sector</t>
  </si>
  <si>
    <t xml:space="preserve">     i. Indian</t>
  </si>
  <si>
    <t xml:space="preserve">    ii. Foreign</t>
  </si>
  <si>
    <t xml:space="preserve">     iii. Joint ventures</t>
  </si>
  <si>
    <t xml:space="preserve">          predominently Indian</t>
  </si>
  <si>
    <t xml:space="preserve">     iv. Joint ventures</t>
  </si>
  <si>
    <r>
      <t xml:space="preserve">          predominently foreign</t>
    </r>
    <r>
      <rPr>
        <b/>
        <sz val="10"/>
        <rFont val="Arial"/>
        <family val="2"/>
      </rPr>
      <t>@</t>
    </r>
  </si>
  <si>
    <t>Grand Total (A+B+C+D)</t>
  </si>
  <si>
    <t>* Figures for corresponding period of last year include the figures of the erstwhile Unit Trust of India (undivided) and hence not strictly comparable.</t>
  </si>
  <si>
    <t>@ The number of funds have come down from 11 to 10 consequent to the take over of all schemes of Alliance Mutual Fund by Birla Sun Life Mutual Fund w.e.f September 24,2005.</t>
  </si>
  <si>
    <t>Data are provisional and hence subject to revision.</t>
  </si>
  <si>
    <t>Source : AMFI Site (www.amfi.com)</t>
  </si>
  <si>
    <t xml:space="preserve">          ------------------------------</t>
  </si>
  <si>
    <t>-------------------</t>
  </si>
  <si>
    <t xml:space="preserve"> (p) : Resources Mobilised by Mutual Funds</t>
  </si>
  <si>
    <t>April-February  2007</t>
  </si>
  <si>
    <t>April- February 2006</t>
  </si>
  <si>
    <t>Private</t>
  </si>
  <si>
    <t>UTI*</t>
  </si>
  <si>
    <t>Grand Total</t>
  </si>
  <si>
    <t>Sector</t>
  </si>
  <si>
    <t>MFs</t>
  </si>
  <si>
    <t>Mobilisation of Funds</t>
  </si>
  <si>
    <t>Repurchase/ Redemption Amt.</t>
  </si>
  <si>
    <t>Net Inflow/Outflow (-ve) of funds</t>
  </si>
  <si>
    <t>Cumulative Position of Net Assets</t>
  </si>
  <si>
    <t xml:space="preserve">                                                                                                            </t>
  </si>
  <si>
    <t>Source : SEBI Site (www.sebi.gov.in)</t>
  </si>
  <si>
    <t>* : Since the division of UTI into UTI Mutual Fund (under SEBI purview) and UTI-I, UTI-I has provided data only up to January 03</t>
  </si>
  <si>
    <t xml:space="preserve">(q) : Equity Price Indices </t>
  </si>
  <si>
    <t>Indices</t>
  </si>
  <si>
    <t xml:space="preserve">Month </t>
  </si>
  <si>
    <t>2006-07 so far</t>
  </si>
  <si>
    <t xml:space="preserve">Ago </t>
  </si>
  <si>
    <t>Trough</t>
  </si>
  <si>
    <t>Peak</t>
  </si>
  <si>
    <t>BSE Sensitive Index (1978-79=100)</t>
  </si>
  <si>
    <t>11280(73.7)</t>
  </si>
  <si>
    <t>6493(16.1)</t>
  </si>
  <si>
    <t>5591(83.4)</t>
  </si>
  <si>
    <t>3049(-12.1)</t>
  </si>
  <si>
    <t>BSE-100 (1983-84=100)</t>
  </si>
  <si>
    <t>5904(69.6)</t>
  </si>
  <si>
    <t>3482(17.4)</t>
  </si>
  <si>
    <t>2966(97.7)</t>
  </si>
  <si>
    <t>1501(-12.6)</t>
  </si>
  <si>
    <t>BSE-200 (1989-90=100)</t>
  </si>
  <si>
    <t>1413(62.8)</t>
  </si>
  <si>
    <t>868(18.3)</t>
  </si>
  <si>
    <t>734(104.3)</t>
  </si>
  <si>
    <t>359(-8.8)</t>
  </si>
  <si>
    <t>S&amp;P CNX Nifty (Nov 3,1995=1000)</t>
  </si>
  <si>
    <t>3403(67.1)</t>
  </si>
  <si>
    <t>2036(14.9)</t>
  </si>
  <si>
    <t>1772(81.1)</t>
  </si>
  <si>
    <t>978(-13.4)</t>
  </si>
  <si>
    <t>Skindia GDR Index (Jan 2, 1995=1000)</t>
  </si>
  <si>
    <t>1749(49.4)</t>
  </si>
  <si>
    <t>1170(16.8)</t>
  </si>
  <si>
    <t>1002(101.9)</t>
  </si>
  <si>
    <t>496(-10.7)</t>
  </si>
  <si>
    <t>Net FII investment in (US $ mn) Equities</t>
  </si>
  <si>
    <t>45260(26.0)</t>
  </si>
  <si>
    <t>35926(39.5)</t>
  </si>
  <si>
    <t>25754(62.9)</t>
  </si>
  <si>
    <t>15805(3.7)</t>
  </si>
  <si>
    <t>Figures in brackets are percentage variations over the specified or over the comparable period of the previous year.</t>
  </si>
  <si>
    <t>Source : BSE Site ( www.bseindia.com), NSE Site (www.nseindia.com)</t>
  </si>
  <si>
    <t>(r): Stock Market Activities: Daily Quotations</t>
  </si>
  <si>
    <t>BSE The Stock Exchange, Mumbai.       INDICES WATCH (Daily)</t>
  </si>
  <si>
    <t>March 19,2007</t>
  </si>
  <si>
    <t>Index</t>
  </si>
  <si>
    <t>Open</t>
  </si>
  <si>
    <t>High</t>
  </si>
  <si>
    <t>Low</t>
  </si>
  <si>
    <t>Close</t>
  </si>
  <si>
    <t xml:space="preserve">Previous </t>
  </si>
  <si>
    <t>Change(Pts)</t>
  </si>
  <si>
    <t>Change(%)</t>
  </si>
  <si>
    <t>SENSEX</t>
  </si>
  <si>
    <t>MIDCAP</t>
  </si>
  <si>
    <t>SMLCAP</t>
  </si>
  <si>
    <t>BSE-100</t>
  </si>
  <si>
    <t>BSE-200</t>
  </si>
  <si>
    <t>BSE-500</t>
  </si>
  <si>
    <t>BSE Sectoral Indices</t>
  </si>
  <si>
    <t>AUTO</t>
  </si>
  <si>
    <t>BANKEX</t>
  </si>
  <si>
    <t>CD</t>
  </si>
  <si>
    <t>CG</t>
  </si>
  <si>
    <t>FMCG</t>
  </si>
  <si>
    <t>HC</t>
  </si>
  <si>
    <t>METAL</t>
  </si>
  <si>
    <t>OIL&amp;GAS</t>
  </si>
  <si>
    <t>PSU</t>
  </si>
  <si>
    <t>TECK</t>
  </si>
  <si>
    <t>BSE Dollex Indices</t>
  </si>
  <si>
    <t>DOLLEX-30</t>
  </si>
  <si>
    <t>DOLLEX-100</t>
  </si>
  <si>
    <t>DOLLEX-200</t>
  </si>
  <si>
    <t xml:space="preserve"> BSE 30-Sensex, BSE TECK The TMT Stocks Information Technology Media and Telecom, BSE IT -Information Technology, BSE CG</t>
  </si>
  <si>
    <t>Capital Goods ,BSE FMCG-Fast Moving Conssumer Goods,BSE CD - Consumer Durables, BSE HC - Health Care, BSE PSU - Public Sector Undertaking.</t>
  </si>
  <si>
    <t>Bankex -Banking Sector Index</t>
  </si>
  <si>
    <t>Source : BSE Site ( www.bseindia.com)</t>
  </si>
  <si>
    <t>NSE: Capital Market Activity (Daily)</t>
  </si>
  <si>
    <t>Market opened on a positive note &amp; staged a come-back from earlier days losses remaining firm and improved further during the mid session moving into a broad range</t>
  </si>
  <si>
    <t>. It further improved later to close high above its previous close.  The S&amp;P CNX Nifty closed at 3678.90; up by 70.35 points.</t>
  </si>
  <si>
    <t>Traded Value (Rs. Crores)</t>
  </si>
  <si>
    <t>Traded Quantity (lakhs)</t>
  </si>
  <si>
    <t>Number of Trades</t>
  </si>
  <si>
    <t>Total Market Capitalisation (Rs. Crores)</t>
  </si>
  <si>
    <t>Previous Close</t>
  </si>
  <si>
    <t>Gain/Loss</t>
  </si>
  <si>
    <t>S&amp;P CNX Nifty</t>
  </si>
  <si>
    <t>CNX IT</t>
  </si>
  <si>
    <t>CNX Nifty Junior</t>
  </si>
  <si>
    <t>S&amp;P CNX Defty</t>
  </si>
  <si>
    <t>BANK Nifty</t>
  </si>
  <si>
    <t xml:space="preserve">CNX Midcap </t>
  </si>
  <si>
    <t>S&amp;P CNX 500</t>
  </si>
  <si>
    <t>CNX 100</t>
  </si>
  <si>
    <t>Source : NSE Site (www.nseindia.com)</t>
  </si>
  <si>
    <t>Derivatives Market Activity (Daily)</t>
  </si>
  <si>
    <t>Trade Volume</t>
  </si>
  <si>
    <t xml:space="preserve">Notional </t>
  </si>
  <si>
    <t>Open Interest</t>
  </si>
  <si>
    <t xml:space="preserve">NSE </t>
  </si>
  <si>
    <t xml:space="preserve">Notional Value </t>
  </si>
  <si>
    <t>( in ' 000)</t>
  </si>
  <si>
    <t>(in ' lakh)</t>
  </si>
  <si>
    <t>(Rs Lakh)</t>
  </si>
  <si>
    <t>(Rs.lakh)</t>
  </si>
  <si>
    <t>Sensex Futures</t>
  </si>
  <si>
    <t>Nifty Futures</t>
  </si>
  <si>
    <t>Sensex Options</t>
  </si>
  <si>
    <t>Nifty Options</t>
  </si>
  <si>
    <t xml:space="preserve">                   Call option</t>
  </si>
  <si>
    <t xml:space="preserve">    Call Option</t>
  </si>
  <si>
    <t xml:space="preserve">                   Put option</t>
  </si>
  <si>
    <t xml:space="preserve">    Put Option</t>
  </si>
  <si>
    <t xml:space="preserve">     Put Option</t>
  </si>
  <si>
    <t>March 20,2007</t>
  </si>
  <si>
    <t>TECk</t>
  </si>
  <si>
    <t xml:space="preserve">The market opened on a positive note and remained firm, however witnessed a sharp fall during afternoon session of trade to close in the positive territory. </t>
  </si>
  <si>
    <t xml:space="preserve"> The S&amp;P CNX Nifty closed at 3697.60; up by 18.70 points.</t>
  </si>
  <si>
    <t>Derivatives Market Activity(Daily)</t>
  </si>
  <si>
    <t xml:space="preserve">Open Interest </t>
  </si>
  <si>
    <t>March 21,2007</t>
  </si>
  <si>
    <t xml:space="preserve">The market opened flat today, however gained momentum during the afternoon session to close much above its previous close.  </t>
  </si>
  <si>
    <t>The S&amp;P CNX Nifty closed at 3764.55; up by 66.95 points.</t>
  </si>
  <si>
    <t>March 22,2007</t>
  </si>
  <si>
    <t>close</t>
  </si>
  <si>
    <t>The market opened on a strong note and remained firm throughout the day.  The S&amp;P CNX Nifty closed at 3875.90; up by 111.35 points.</t>
  </si>
  <si>
    <t xml:space="preserve">  </t>
  </si>
  <si>
    <t xml:space="preserve">CNX Midcap  </t>
  </si>
  <si>
    <t>March 23,2007</t>
  </si>
  <si>
    <t>Market opened on a positive note but mixed sentiments prevailed in the market today resulting in index moving in positive as well as negative territories. However</t>
  </si>
  <si>
    <t xml:space="preserve"> it witnessed a high volatility in last one hour of trading and improved further during the mid session. However it witnessed a sharp fall in the late afternoon </t>
  </si>
  <si>
    <t>before recovering partially to close just below its previous close.  The S&amp;P CNX Nifty closed at 3861.05; down by 14.85 points.</t>
  </si>
  <si>
    <t xml:space="preserve"> -----------------------</t>
  </si>
  <si>
    <t>Table (a)</t>
  </si>
  <si>
    <t>Mobilisation of Resources from the Primary Market (Institution-Wise)</t>
  </si>
  <si>
    <t>Table (b)</t>
  </si>
  <si>
    <t>New Capital Issues by Non-Government Public Limited Companies</t>
  </si>
  <si>
    <t xml:space="preserve">Table (c) </t>
  </si>
  <si>
    <t>Capital Raised :Instrument-Wise</t>
  </si>
  <si>
    <t>Table (d)</t>
  </si>
  <si>
    <t xml:space="preserve">Capital Raised: Category- Wise, Issue Type and Sector- Wise </t>
  </si>
  <si>
    <t>Table (e)</t>
  </si>
  <si>
    <t>Capital Raised: Region- Wise and Size-Wise</t>
  </si>
  <si>
    <t>Table (f)</t>
  </si>
  <si>
    <t>Capital Raised:Industry-Wise Classification</t>
  </si>
  <si>
    <t>Table (g)</t>
  </si>
  <si>
    <t>Business Growth of Capital Market Segment of National Stock Exchange</t>
  </si>
  <si>
    <t>Table (h)</t>
  </si>
  <si>
    <t>Business Growth on the Wholesale Debt Segment of NSE</t>
  </si>
  <si>
    <t>Table (i)</t>
  </si>
  <si>
    <t>Settlement Statistics of NSE</t>
  </si>
  <si>
    <t>Table (j)</t>
  </si>
  <si>
    <t xml:space="preserve">Trade and Settlement Statistics of Bombay Stock Exchange </t>
  </si>
  <si>
    <t>Table (k)</t>
  </si>
  <si>
    <t xml:space="preserve">Investment by Foreign Institutional Investors in Secondary Market </t>
  </si>
  <si>
    <t>Table (l)</t>
  </si>
  <si>
    <t xml:space="preserve">Growth of Derivatives Segment in National Stock Exchange </t>
  </si>
  <si>
    <t>Table (m)</t>
  </si>
  <si>
    <t xml:space="preserve">Growth of Derivatives Segment in Bombay Stock Exchange </t>
  </si>
  <si>
    <t>Table (n)</t>
  </si>
  <si>
    <t>Resource Mobilisation by Mutual Funds - Category -wise</t>
  </si>
  <si>
    <t>Table (o)</t>
  </si>
  <si>
    <t xml:space="preserve">Accretion of Funds with Mutual Funds : Details of Sales and Purchases </t>
  </si>
  <si>
    <t>Table (p)</t>
  </si>
  <si>
    <t>Resources Mobilised by Mutual Funds</t>
  </si>
  <si>
    <t>Table (q)</t>
  </si>
  <si>
    <t xml:space="preserve">Equity Price Indices </t>
  </si>
  <si>
    <t>Table (r)</t>
  </si>
  <si>
    <t>Stock Market Activities: Daily Quotations</t>
  </si>
  <si>
    <t>Back</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</si>
</sst>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
    <numFmt numFmtId="176" formatCode="\(0\)"/>
    <numFmt numFmtId="177" formatCode="0\ "/>
    <numFmt numFmtId="178" formatCode="mmmm\ d\,\ yyyy"/>
  </numFmts>
  <fonts count="15">
    <font>
      <sz val="10"/>
      <name val="Arial"/>
      <family val="0"/>
    </font>
    <font>
      <b/>
      <sz val="10"/>
      <color indexed="8"/>
      <name val="Arial"/>
      <family val="2"/>
    </font>
    <font>
      <sz val="10"/>
      <color indexed="8"/>
      <name val="Arial"/>
      <family val="2"/>
    </font>
    <font>
      <i/>
      <sz val="10"/>
      <color indexed="8"/>
      <name val="Arial"/>
      <family val="2"/>
    </font>
    <font>
      <u val="single"/>
      <sz val="10"/>
      <color indexed="12"/>
      <name val="Arial"/>
      <family val="0"/>
    </font>
    <font>
      <u val="single"/>
      <sz val="10"/>
      <color indexed="36"/>
      <name val="Arial"/>
      <family val="0"/>
    </font>
    <font>
      <b/>
      <sz val="10"/>
      <name val="Arial"/>
      <family val="2"/>
    </font>
    <font>
      <i/>
      <sz val="10"/>
      <name val="Arial"/>
      <family val="2"/>
    </font>
    <font>
      <b/>
      <i/>
      <sz val="10"/>
      <name val="Arial"/>
      <family val="2"/>
    </font>
    <font>
      <sz val="9"/>
      <name val="Arial"/>
      <family val="2"/>
    </font>
    <font>
      <sz val="10"/>
      <color indexed="12"/>
      <name val="Arial"/>
      <family val="2"/>
    </font>
    <font>
      <sz val="11"/>
      <name val="Arial"/>
      <family val="0"/>
    </font>
    <font>
      <sz val="10"/>
      <color indexed="56"/>
      <name val="Arial"/>
      <family val="2"/>
    </font>
    <font>
      <sz val="10"/>
      <color indexed="10"/>
      <name val="Arial"/>
      <family val="2"/>
    </font>
    <font>
      <b/>
      <u val="single"/>
      <sz val="10"/>
      <color indexed="12"/>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46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1" xfId="0" applyFont="1" applyBorder="1" applyAlignment="1" quotePrefix="1">
      <alignment horizontal="left"/>
    </xf>
    <xf numFmtId="0" fontId="0" fillId="0" borderId="1" xfId="0" applyBorder="1" applyAlignment="1">
      <alignment/>
    </xf>
    <xf numFmtId="0" fontId="2" fillId="0" borderId="2" xfId="0" applyFont="1" applyBorder="1" applyAlignment="1">
      <alignment horizontal="center"/>
    </xf>
    <xf numFmtId="0" fontId="2" fillId="0" borderId="0" xfId="0" applyFont="1" applyAlignment="1">
      <alignment horizontal="center"/>
    </xf>
    <xf numFmtId="0" fontId="2" fillId="0" borderId="1" xfId="0" applyFont="1" applyBorder="1" applyAlignment="1" quotePrefix="1">
      <alignment horizontal="center"/>
    </xf>
    <xf numFmtId="0" fontId="2" fillId="0" borderId="1" xfId="0" applyFont="1" applyBorder="1" applyAlignment="1">
      <alignment horizontal="center"/>
    </xf>
    <xf numFmtId="0" fontId="2" fillId="0" borderId="0" xfId="0" applyFont="1" applyBorder="1" applyAlignment="1">
      <alignment/>
    </xf>
    <xf numFmtId="0" fontId="0" fillId="0" borderId="0" xfId="0" applyAlignment="1">
      <alignment horizontal="center"/>
    </xf>
    <xf numFmtId="0" fontId="2" fillId="0" borderId="0" xfId="0" applyFont="1" applyAlignment="1" quotePrefix="1">
      <alignment horizontal="center"/>
    </xf>
    <xf numFmtId="1" fontId="2" fillId="0" borderId="0" xfId="0" applyNumberFormat="1" applyFont="1" applyAlignment="1" quotePrefix="1">
      <alignment horizontal="center"/>
    </xf>
    <xf numFmtId="0" fontId="0" fillId="0" borderId="0" xfId="0" applyAlignment="1" quotePrefix="1">
      <alignment horizontal="center"/>
    </xf>
    <xf numFmtId="172" fontId="2" fillId="0" borderId="0" xfId="0" applyNumberFormat="1" applyFont="1" applyAlignment="1">
      <alignment horizontal="center"/>
    </xf>
    <xf numFmtId="173" fontId="2" fillId="0" borderId="0" xfId="0" applyNumberFormat="1" applyFont="1" applyAlignment="1" quotePrefix="1">
      <alignment horizontal="center"/>
    </xf>
    <xf numFmtId="1" fontId="2" fillId="0" borderId="0" xfId="0" applyNumberFormat="1" applyFont="1" applyAlignment="1">
      <alignment horizontal="center"/>
    </xf>
    <xf numFmtId="174" fontId="2" fillId="0" borderId="0" xfId="0" applyNumberFormat="1" applyFont="1" applyAlignment="1" quotePrefix="1">
      <alignment horizontal="center"/>
    </xf>
    <xf numFmtId="173" fontId="2" fillId="0" borderId="0" xfId="0" applyNumberFormat="1" applyFont="1" applyAlignment="1">
      <alignment horizontal="center"/>
    </xf>
    <xf numFmtId="172" fontId="2" fillId="0" borderId="0" xfId="0" applyNumberFormat="1" applyFont="1" applyAlignment="1" quotePrefix="1">
      <alignment horizontal="center"/>
    </xf>
    <xf numFmtId="0" fontId="2" fillId="0" borderId="1" xfId="0" applyFont="1" applyBorder="1" applyAlignment="1">
      <alignment/>
    </xf>
    <xf numFmtId="0" fontId="0" fillId="0" borderId="1" xfId="0" applyBorder="1" applyAlignment="1">
      <alignment horizontal="center"/>
    </xf>
    <xf numFmtId="175" fontId="0" fillId="0" borderId="1" xfId="0" applyNumberFormat="1" applyBorder="1" applyAlignment="1" quotePrefix="1">
      <alignment horizontal="center"/>
    </xf>
    <xf numFmtId="175" fontId="2" fillId="0" borderId="1" xfId="0" applyNumberFormat="1" applyFont="1" applyBorder="1" applyAlignment="1">
      <alignment horizontal="center"/>
    </xf>
    <xf numFmtId="175" fontId="0" fillId="0" borderId="1" xfId="0" applyNumberFormat="1" applyBorder="1" applyAlignment="1">
      <alignment horizontal="center"/>
    </xf>
    <xf numFmtId="175" fontId="0" fillId="0" borderId="0" xfId="0" applyNumberFormat="1" applyAlignment="1">
      <alignment/>
    </xf>
    <xf numFmtId="173" fontId="2" fillId="0" borderId="1" xfId="0" applyNumberFormat="1" applyFont="1" applyBorder="1" applyAlignment="1">
      <alignment horizontal="center"/>
    </xf>
    <xf numFmtId="0" fontId="0" fillId="0" borderId="0" xfId="0" applyBorder="1" applyAlignment="1">
      <alignment horizontal="center"/>
    </xf>
    <xf numFmtId="0" fontId="0" fillId="0" borderId="0" xfId="0" applyBorder="1" applyAlignment="1" quotePrefix="1">
      <alignment horizontal="center"/>
    </xf>
    <xf numFmtId="0" fontId="2" fillId="0" borderId="0" xfId="0" applyFont="1" applyBorder="1" applyAlignment="1">
      <alignment horizontal="center"/>
    </xf>
    <xf numFmtId="1" fontId="2" fillId="0" borderId="0" xfId="0" applyNumberFormat="1" applyFont="1" applyBorder="1" applyAlignment="1">
      <alignment horizontal="center"/>
    </xf>
    <xf numFmtId="2" fontId="2" fillId="0" borderId="0" xfId="0" applyNumberFormat="1" applyFont="1" applyBorder="1" applyAlignment="1">
      <alignment horizontal="center"/>
    </xf>
    <xf numFmtId="0" fontId="0" fillId="0" borderId="1" xfId="0" applyBorder="1" applyAlignment="1" quotePrefix="1">
      <alignment horizontal="center"/>
    </xf>
    <xf numFmtId="172" fontId="2" fillId="0" borderId="1" xfId="0" applyNumberFormat="1" applyFont="1" applyBorder="1" applyAlignment="1" quotePrefix="1">
      <alignment horizontal="center"/>
    </xf>
    <xf numFmtId="1" fontId="2" fillId="0" borderId="1" xfId="0" applyNumberFormat="1" applyFont="1" applyBorder="1" applyAlignment="1">
      <alignment horizontal="center"/>
    </xf>
    <xf numFmtId="0" fontId="2" fillId="0" borderId="0" xfId="0" applyFont="1" applyAlignment="1">
      <alignment horizontal="left"/>
    </xf>
    <xf numFmtId="0" fontId="2" fillId="0" borderId="0" xfId="0" applyFont="1" applyAlignment="1" quotePrefix="1">
      <alignment horizontal="left"/>
    </xf>
    <xf numFmtId="0" fontId="2" fillId="0" borderId="0" xfId="0" applyFont="1" applyAlignment="1" quotePrefix="1">
      <alignment horizontal="right"/>
    </xf>
    <xf numFmtId="0" fontId="2" fillId="0" borderId="0" xfId="0" applyFont="1" applyBorder="1" applyAlignment="1" quotePrefix="1">
      <alignment/>
    </xf>
    <xf numFmtId="1" fontId="2" fillId="0" borderId="0" xfId="0" applyNumberFormat="1" applyFont="1" applyAlignment="1">
      <alignment/>
    </xf>
    <xf numFmtId="0" fontId="3" fillId="0" borderId="0" xfId="0" applyFont="1" applyAlignment="1">
      <alignment/>
    </xf>
    <xf numFmtId="0" fontId="2" fillId="0" borderId="0" xfId="0" applyFont="1" applyAlignment="1" quotePrefix="1">
      <alignment/>
    </xf>
    <xf numFmtId="0" fontId="0" fillId="0" borderId="0" xfId="0" applyFont="1" applyAlignment="1">
      <alignment/>
    </xf>
    <xf numFmtId="0" fontId="0" fillId="0" borderId="0" xfId="0" applyFont="1" applyBorder="1" applyAlignment="1">
      <alignment/>
    </xf>
    <xf numFmtId="0" fontId="2" fillId="0" borderId="0" xfId="0" applyFont="1" applyAlignment="1" quotePrefix="1">
      <alignment/>
    </xf>
    <xf numFmtId="0" fontId="2" fillId="0" borderId="1" xfId="0" applyFont="1" applyBorder="1" applyAlignment="1" quotePrefix="1">
      <alignment horizontal="right"/>
    </xf>
    <xf numFmtId="0" fontId="2" fillId="0" borderId="0" xfId="0" applyFont="1" applyBorder="1" applyAlignment="1" quotePrefix="1">
      <alignment horizontal="center"/>
    </xf>
    <xf numFmtId="0" fontId="0" fillId="0" borderId="3" xfId="0" applyBorder="1" applyAlignment="1">
      <alignment horizontal="center"/>
    </xf>
    <xf numFmtId="0" fontId="2" fillId="0" borderId="1" xfId="0" applyFont="1" applyBorder="1" applyAlignment="1" quotePrefix="1">
      <alignment/>
    </xf>
    <xf numFmtId="0" fontId="0" fillId="0" borderId="3" xfId="0" applyBorder="1" applyAlignment="1">
      <alignment/>
    </xf>
    <xf numFmtId="176" fontId="2" fillId="0" borderId="1" xfId="0" applyNumberFormat="1" applyFont="1" applyBorder="1" applyAlignment="1">
      <alignment horizontal="left"/>
    </xf>
    <xf numFmtId="0" fontId="0" fillId="0" borderId="3" xfId="0" applyBorder="1" applyAlignment="1" quotePrefix="1">
      <alignment horizontal="center"/>
    </xf>
    <xf numFmtId="176" fontId="2" fillId="0" borderId="1" xfId="0" applyNumberFormat="1" applyFont="1" applyBorder="1" applyAlignment="1">
      <alignment horizontal="center"/>
    </xf>
    <xf numFmtId="176" fontId="2" fillId="0" borderId="1" xfId="0" applyNumberFormat="1" applyFont="1" applyBorder="1" applyAlignment="1">
      <alignment horizontal="right"/>
    </xf>
    <xf numFmtId="0" fontId="0" fillId="0" borderId="0" xfId="0" applyBorder="1" applyAlignment="1">
      <alignment horizontal="right"/>
    </xf>
    <xf numFmtId="0" fontId="2" fillId="0" borderId="0" xfId="0" applyFont="1" applyBorder="1" applyAlignment="1" quotePrefix="1">
      <alignment horizontal="right"/>
    </xf>
    <xf numFmtId="174" fontId="2" fillId="0" borderId="0" xfId="0" applyNumberFormat="1" applyFont="1" applyBorder="1" applyAlignment="1" quotePrefix="1">
      <alignment horizontal="right"/>
    </xf>
    <xf numFmtId="174" fontId="0" fillId="0" borderId="0" xfId="0" applyNumberFormat="1" applyAlignment="1">
      <alignment horizontal="center"/>
    </xf>
    <xf numFmtId="176" fontId="0" fillId="0" borderId="0" xfId="0" applyNumberFormat="1" applyBorder="1" applyAlignment="1" quotePrefix="1">
      <alignment horizontal="right"/>
    </xf>
    <xf numFmtId="173" fontId="0" fillId="0" borderId="0" xfId="0" applyNumberFormat="1" applyBorder="1" applyAlignment="1" quotePrefix="1">
      <alignment horizontal="right"/>
    </xf>
    <xf numFmtId="176" fontId="2" fillId="0" borderId="0" xfId="0" applyNumberFormat="1" applyFont="1" applyBorder="1" applyAlignment="1" quotePrefix="1">
      <alignment horizontal="right"/>
    </xf>
    <xf numFmtId="173" fontId="2" fillId="0" borderId="0" xfId="0" applyNumberFormat="1" applyFont="1" applyBorder="1" applyAlignment="1" quotePrefix="1">
      <alignment horizontal="right"/>
    </xf>
    <xf numFmtId="176" fontId="0" fillId="0" borderId="0" xfId="0" applyNumberFormat="1" applyAlignment="1" quotePrefix="1">
      <alignment horizontal="center"/>
    </xf>
    <xf numFmtId="173" fontId="0" fillId="0" borderId="0" xfId="0" applyNumberFormat="1" applyAlignment="1" quotePrefix="1">
      <alignment horizontal="center"/>
    </xf>
    <xf numFmtId="176" fontId="2" fillId="0" borderId="0" xfId="0" applyNumberFormat="1" applyFont="1" applyAlignment="1" quotePrefix="1">
      <alignment horizontal="center"/>
    </xf>
    <xf numFmtId="1" fontId="2" fillId="0" borderId="0" xfId="0" applyNumberFormat="1" applyFont="1" applyBorder="1" applyAlignment="1" quotePrefix="1">
      <alignment horizontal="right"/>
    </xf>
    <xf numFmtId="174" fontId="2" fillId="0" borderId="0" xfId="0" applyNumberFormat="1" applyFont="1" applyBorder="1" applyAlignment="1" quotePrefix="1">
      <alignment horizontal="center"/>
    </xf>
    <xf numFmtId="0" fontId="0" fillId="0" borderId="1" xfId="0" applyBorder="1" applyAlignment="1">
      <alignment horizontal="right"/>
    </xf>
    <xf numFmtId="0" fontId="3" fillId="0" borderId="0" xfId="0" applyFont="1" applyAlignment="1">
      <alignment horizontal="left"/>
    </xf>
    <xf numFmtId="0" fontId="6" fillId="0" borderId="1" xfId="0" applyFont="1" applyBorder="1" applyAlignment="1">
      <alignment/>
    </xf>
    <xf numFmtId="0" fontId="0" fillId="0" borderId="1" xfId="0" applyBorder="1" applyAlignment="1" quotePrefix="1">
      <alignment/>
    </xf>
    <xf numFmtId="0" fontId="0" fillId="0" borderId="1" xfId="0"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Border="1" applyAlignment="1" quotePrefix="1">
      <alignment horizontal="left"/>
    </xf>
    <xf numFmtId="0" fontId="6" fillId="0" borderId="0" xfId="0" applyFont="1" applyBorder="1" applyAlignment="1">
      <alignment/>
    </xf>
    <xf numFmtId="0" fontId="6" fillId="0" borderId="0" xfId="0" applyFont="1" applyBorder="1" applyAlignment="1" quotePrefix="1">
      <alignment/>
    </xf>
    <xf numFmtId="0" fontId="0" fillId="0" borderId="0" xfId="0" applyFont="1" applyBorder="1" applyAlignment="1" quotePrefix="1">
      <alignment/>
    </xf>
    <xf numFmtId="0" fontId="0" fillId="0" borderId="0" xfId="0" applyAlignment="1">
      <alignment horizontal="right"/>
    </xf>
    <xf numFmtId="0" fontId="0"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Alignment="1">
      <alignment horizontal="right"/>
    </xf>
    <xf numFmtId="16" fontId="0" fillId="0" borderId="0" xfId="0" applyNumberFormat="1" applyFont="1" applyBorder="1" applyAlignment="1" quotePrefix="1">
      <alignment/>
    </xf>
    <xf numFmtId="16" fontId="0" fillId="0" borderId="0" xfId="0" applyNumberFormat="1" applyBorder="1" applyAlignment="1" quotePrefix="1">
      <alignment/>
    </xf>
    <xf numFmtId="0" fontId="0" fillId="0" borderId="0" xfId="0" applyBorder="1" applyAlignment="1" quotePrefix="1">
      <alignment/>
    </xf>
    <xf numFmtId="16" fontId="0" fillId="0" borderId="0" xfId="0" applyNumberFormat="1" applyAlignment="1" quotePrefix="1">
      <alignment/>
    </xf>
    <xf numFmtId="0" fontId="6" fillId="0" borderId="0" xfId="0" applyFont="1" applyBorder="1" applyAlignment="1">
      <alignment horizontal="right"/>
    </xf>
    <xf numFmtId="16" fontId="6" fillId="0" borderId="0" xfId="0" applyNumberFormat="1" applyFont="1" applyBorder="1" applyAlignment="1" quotePrefix="1">
      <alignment/>
    </xf>
    <xf numFmtId="0" fontId="6" fillId="0" borderId="0" xfId="0" applyFont="1" applyFill="1" applyBorder="1" applyAlignment="1">
      <alignment horizontal="left"/>
    </xf>
    <xf numFmtId="1" fontId="6" fillId="0" borderId="0" xfId="0" applyNumberFormat="1" applyFont="1" applyBorder="1" applyAlignment="1">
      <alignment horizontal="right"/>
    </xf>
    <xf numFmtId="16" fontId="6" fillId="0" borderId="0" xfId="0" applyNumberFormat="1" applyFont="1" applyAlignment="1">
      <alignment horizontal="left"/>
    </xf>
    <xf numFmtId="0" fontId="6" fillId="0" borderId="0" xfId="0" applyFont="1" applyFill="1" applyBorder="1" applyAlignment="1">
      <alignment horizontal="right"/>
    </xf>
    <xf numFmtId="1" fontId="6" fillId="0" borderId="0" xfId="0" applyNumberFormat="1" applyFont="1" applyBorder="1" applyAlignment="1">
      <alignment/>
    </xf>
    <xf numFmtId="16" fontId="6" fillId="0" borderId="1" xfId="0" applyNumberFormat="1" applyFont="1" applyBorder="1" applyAlignment="1">
      <alignment horizontal="left"/>
    </xf>
    <xf numFmtId="0" fontId="6" fillId="0" borderId="1" xfId="0" applyFont="1" applyBorder="1" applyAlignment="1">
      <alignment horizontal="right"/>
    </xf>
    <xf numFmtId="0" fontId="6" fillId="0" borderId="1" xfId="0" applyFont="1" applyFill="1" applyBorder="1" applyAlignment="1">
      <alignment horizontal="right"/>
    </xf>
    <xf numFmtId="16" fontId="6" fillId="0" borderId="0" xfId="0" applyNumberFormat="1" applyFont="1" applyBorder="1" applyAlignment="1">
      <alignment horizontal="left"/>
    </xf>
    <xf numFmtId="16" fontId="0" fillId="0" borderId="0" xfId="0" applyNumberFormat="1" applyFont="1" applyFill="1" applyBorder="1" applyAlignment="1">
      <alignment/>
    </xf>
    <xf numFmtId="0" fontId="0" fillId="0" borderId="0" xfId="0" applyFont="1" applyBorder="1" applyAlignment="1">
      <alignment horizontal="center"/>
    </xf>
    <xf numFmtId="0" fontId="0" fillId="0" borderId="0" xfId="0" applyAlignment="1">
      <alignment horizontal="left"/>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0" fillId="0" borderId="0" xfId="0" applyFont="1" applyFill="1" applyBorder="1" applyAlignment="1">
      <alignment horizontal="right"/>
    </xf>
    <xf numFmtId="0" fontId="0" fillId="0" borderId="0" xfId="0" applyFont="1" applyBorder="1" applyAlignment="1">
      <alignment/>
    </xf>
    <xf numFmtId="0" fontId="0" fillId="0" borderId="0" xfId="0" applyFont="1" applyFill="1" applyBorder="1" applyAlignment="1">
      <alignment/>
    </xf>
    <xf numFmtId="0" fontId="0" fillId="0" borderId="0" xfId="0" applyAlignment="1" quotePrefix="1">
      <alignment/>
    </xf>
    <xf numFmtId="0" fontId="6" fillId="0" borderId="0" xfId="0" applyFont="1" applyFill="1" applyBorder="1" applyAlignment="1">
      <alignment/>
    </xf>
    <xf numFmtId="16" fontId="6" fillId="0" borderId="0" xfId="0" applyNumberFormat="1" applyFont="1" applyFill="1" applyBorder="1" applyAlignment="1">
      <alignment/>
    </xf>
    <xf numFmtId="16" fontId="6" fillId="0" borderId="0" xfId="0" applyNumberFormat="1" applyFont="1" applyFill="1" applyBorder="1" applyAlignment="1" quotePrefix="1">
      <alignment/>
    </xf>
    <xf numFmtId="16" fontId="6" fillId="0" borderId="0" xfId="0" applyNumberFormat="1" applyFont="1" applyAlignment="1">
      <alignment/>
    </xf>
    <xf numFmtId="0" fontId="6" fillId="0" borderId="0" xfId="0" applyFont="1" applyAlignment="1">
      <alignment/>
    </xf>
    <xf numFmtId="16" fontId="6" fillId="0" borderId="1" xfId="0" applyNumberFormat="1" applyFont="1" applyBorder="1" applyAlignment="1">
      <alignment/>
    </xf>
    <xf numFmtId="0" fontId="6" fillId="0" borderId="1" xfId="0" applyFont="1" applyBorder="1" applyAlignment="1" quotePrefix="1">
      <alignment horizontal="right"/>
    </xf>
    <xf numFmtId="16" fontId="6" fillId="0" borderId="0" xfId="0" applyNumberFormat="1" applyFont="1" applyBorder="1" applyAlignment="1">
      <alignment/>
    </xf>
    <xf numFmtId="0" fontId="6" fillId="0" borderId="0" xfId="0" applyFont="1" applyBorder="1" applyAlignment="1" quotePrefix="1">
      <alignment horizontal="right"/>
    </xf>
    <xf numFmtId="0" fontId="0" fillId="0" borderId="0" xfId="0" applyFill="1" applyBorder="1" applyAlignment="1" quotePrefix="1">
      <alignment/>
    </xf>
    <xf numFmtId="16" fontId="0" fillId="0" borderId="0" xfId="0" applyNumberFormat="1" applyFont="1" applyBorder="1" applyAlignment="1">
      <alignment/>
    </xf>
    <xf numFmtId="1" fontId="0" fillId="0" borderId="0" xfId="0" applyNumberFormat="1" applyAlignment="1">
      <alignment/>
    </xf>
    <xf numFmtId="0" fontId="0" fillId="0" borderId="0" xfId="0" applyAlignment="1">
      <alignment/>
    </xf>
    <xf numFmtId="0" fontId="0" fillId="0" borderId="3" xfId="0" applyBorder="1" applyAlignment="1">
      <alignment/>
    </xf>
    <xf numFmtId="0" fontId="1" fillId="0" borderId="1" xfId="0" applyFont="1" applyBorder="1" applyAlignment="1">
      <alignment/>
    </xf>
    <xf numFmtId="0" fontId="2" fillId="0" borderId="1" xfId="0" applyFont="1" applyBorder="1" applyAlignment="1">
      <alignment horizontal="right"/>
    </xf>
    <xf numFmtId="176" fontId="2" fillId="0" borderId="1" xfId="0" applyNumberFormat="1" applyFont="1" applyBorder="1" applyAlignment="1">
      <alignment/>
    </xf>
    <xf numFmtId="176" fontId="1" fillId="0" borderId="0" xfId="0" applyNumberFormat="1" applyFont="1" applyBorder="1" applyAlignment="1">
      <alignment horizontal="left"/>
    </xf>
    <xf numFmtId="1" fontId="1" fillId="0" borderId="0" xfId="0" applyNumberFormat="1" applyFont="1" applyBorder="1" applyAlignment="1">
      <alignment/>
    </xf>
    <xf numFmtId="1" fontId="1" fillId="0" borderId="0" xfId="0" applyNumberFormat="1" applyFont="1" applyBorder="1" applyAlignment="1" quotePrefix="1">
      <alignment horizontal="right"/>
    </xf>
    <xf numFmtId="1" fontId="1" fillId="0" borderId="0" xfId="0" applyNumberFormat="1" applyFont="1" applyBorder="1" applyAlignment="1">
      <alignment horizontal="right"/>
    </xf>
    <xf numFmtId="176" fontId="2" fillId="0" borderId="0" xfId="0" applyNumberFormat="1" applyFont="1" applyBorder="1" applyAlignment="1" quotePrefix="1">
      <alignment horizontal="left"/>
    </xf>
    <xf numFmtId="1" fontId="2" fillId="0" borderId="0" xfId="0" applyNumberFormat="1" applyFont="1" applyBorder="1" applyAlignment="1">
      <alignment/>
    </xf>
    <xf numFmtId="1" fontId="2" fillId="0" borderId="0" xfId="0" applyNumberFormat="1" applyFont="1" applyBorder="1" applyAlignment="1">
      <alignment horizontal="right"/>
    </xf>
    <xf numFmtId="1" fontId="2" fillId="0" borderId="0" xfId="0" applyNumberFormat="1" applyFont="1" applyBorder="1" applyAlignment="1" quotePrefix="1">
      <alignment horizontal="left"/>
    </xf>
    <xf numFmtId="1" fontId="1" fillId="0" borderId="0" xfId="0" applyNumberFormat="1" applyFont="1" applyFill="1" applyBorder="1" applyAlignment="1">
      <alignment/>
    </xf>
    <xf numFmtId="0" fontId="6" fillId="0" borderId="0" xfId="0" applyFont="1" applyAlignment="1">
      <alignment horizontal="right"/>
    </xf>
    <xf numFmtId="1" fontId="0" fillId="0" borderId="0" xfId="0" applyNumberFormat="1" applyFont="1" applyBorder="1" applyAlignment="1">
      <alignment/>
    </xf>
    <xf numFmtId="1" fontId="0" fillId="0" borderId="0" xfId="0" applyNumberFormat="1" applyFont="1" applyBorder="1" applyAlignment="1">
      <alignment horizontal="right"/>
    </xf>
    <xf numFmtId="1" fontId="2" fillId="0" borderId="0" xfId="0" applyNumberFormat="1" applyFont="1" applyBorder="1" applyAlignment="1">
      <alignment/>
    </xf>
    <xf numFmtId="0" fontId="1" fillId="0" borderId="0" xfId="0" applyFont="1" applyAlignment="1">
      <alignment horizontal="left"/>
    </xf>
    <xf numFmtId="0" fontId="1" fillId="0" borderId="0" xfId="0" applyFont="1" applyAlignment="1" quotePrefix="1">
      <alignment horizontal="right"/>
    </xf>
    <xf numFmtId="0" fontId="1" fillId="0" borderId="0" xfId="0" applyFont="1" applyAlignment="1">
      <alignment horizontal="right"/>
    </xf>
    <xf numFmtId="1" fontId="1" fillId="0" borderId="0" xfId="0" applyNumberFormat="1" applyFont="1" applyAlignment="1">
      <alignment/>
    </xf>
    <xf numFmtId="0" fontId="1" fillId="0" borderId="0" xfId="0" applyFont="1" applyBorder="1" applyAlignment="1" quotePrefix="1">
      <alignment horizontal="right"/>
    </xf>
    <xf numFmtId="0" fontId="1" fillId="0" borderId="0" xfId="0" applyFont="1" applyBorder="1" applyAlignment="1">
      <alignment/>
    </xf>
    <xf numFmtId="0" fontId="1" fillId="0" borderId="0" xfId="0" applyFont="1" applyBorder="1" applyAlignment="1">
      <alignment horizontal="right"/>
    </xf>
    <xf numFmtId="0" fontId="1" fillId="0" borderId="1" xfId="0" applyFont="1" applyBorder="1" applyAlignment="1">
      <alignment horizontal="left"/>
    </xf>
    <xf numFmtId="0" fontId="1" fillId="0" borderId="1" xfId="0" applyFont="1" applyBorder="1" applyAlignment="1" quotePrefix="1">
      <alignment horizontal="right"/>
    </xf>
    <xf numFmtId="1" fontId="1" fillId="0" borderId="1" xfId="0" applyNumberFormat="1" applyFont="1" applyBorder="1" applyAlignment="1">
      <alignment/>
    </xf>
    <xf numFmtId="2" fontId="1" fillId="0" borderId="0" xfId="0" applyNumberFormat="1" applyFont="1" applyBorder="1" applyAlignment="1">
      <alignment horizontal="right"/>
    </xf>
    <xf numFmtId="0" fontId="2" fillId="0" borderId="0" xfId="0" applyFont="1" applyBorder="1" applyAlignment="1">
      <alignment horizontal="right"/>
    </xf>
    <xf numFmtId="2" fontId="2" fillId="0" borderId="0" xfId="0" applyNumberFormat="1" applyFont="1" applyBorder="1" applyAlignment="1">
      <alignment horizontal="right"/>
    </xf>
    <xf numFmtId="176" fontId="2" fillId="0" borderId="0" xfId="0" applyNumberFormat="1" applyFont="1" applyBorder="1" applyAlignment="1" quotePrefix="1">
      <alignment/>
    </xf>
    <xf numFmtId="0" fontId="2" fillId="0" borderId="0" xfId="0" applyFont="1" applyBorder="1" applyAlignment="1">
      <alignment/>
    </xf>
    <xf numFmtId="2" fontId="2" fillId="0" borderId="0" xfId="0" applyNumberFormat="1" applyFont="1" applyBorder="1" applyAlignment="1">
      <alignment/>
    </xf>
    <xf numFmtId="0" fontId="2" fillId="0" borderId="0" xfId="0" applyFont="1" applyAlignment="1">
      <alignment/>
    </xf>
    <xf numFmtId="1" fontId="2" fillId="0" borderId="0" xfId="0" applyNumberFormat="1" applyFont="1" applyAlignment="1">
      <alignment horizontal="right"/>
    </xf>
    <xf numFmtId="1" fontId="2" fillId="0" borderId="0" xfId="0" applyNumberFormat="1" applyFont="1" applyAlignment="1">
      <alignment horizontal="left"/>
    </xf>
    <xf numFmtId="1" fontId="6" fillId="0" borderId="0" xfId="0" applyNumberFormat="1" applyFont="1" applyAlignment="1">
      <alignment/>
    </xf>
    <xf numFmtId="2" fontId="6" fillId="0" borderId="0" xfId="0" applyNumberFormat="1" applyFont="1" applyAlignment="1">
      <alignment/>
    </xf>
    <xf numFmtId="2" fontId="0" fillId="0" borderId="0" xfId="0" applyNumberFormat="1" applyAlignment="1">
      <alignment/>
    </xf>
    <xf numFmtId="16" fontId="2" fillId="0" borderId="0" xfId="0" applyNumberFormat="1" applyFont="1" applyAlignment="1" quotePrefix="1">
      <alignment horizontal="left"/>
    </xf>
    <xf numFmtId="176" fontId="1" fillId="0" borderId="0" xfId="0" applyNumberFormat="1" applyFont="1" applyBorder="1" applyAlignment="1" quotePrefix="1">
      <alignment horizontal="left"/>
    </xf>
    <xf numFmtId="0" fontId="0" fillId="0" borderId="0" xfId="0" applyFont="1" applyAlignment="1">
      <alignment/>
    </xf>
    <xf numFmtId="2" fontId="2" fillId="0" borderId="0" xfId="0" applyNumberFormat="1" applyFont="1" applyAlignment="1" quotePrefix="1">
      <alignment/>
    </xf>
    <xf numFmtId="2" fontId="2" fillId="0" borderId="0" xfId="0" applyNumberFormat="1" applyFont="1" applyAlignment="1" quotePrefix="1">
      <alignment horizontal="right"/>
    </xf>
    <xf numFmtId="0" fontId="1" fillId="0" borderId="0" xfId="0" applyFont="1" applyAlignment="1" quotePrefix="1">
      <alignment/>
    </xf>
    <xf numFmtId="2" fontId="1" fillId="0" borderId="0" xfId="0" applyNumberFormat="1" applyFont="1" applyAlignment="1" quotePrefix="1">
      <alignment horizontal="right"/>
    </xf>
    <xf numFmtId="1" fontId="1" fillId="0" borderId="0" xfId="0" applyNumberFormat="1" applyFont="1" applyAlignment="1">
      <alignment horizontal="right"/>
    </xf>
    <xf numFmtId="2" fontId="1" fillId="0" borderId="0" xfId="0" applyNumberFormat="1" applyFont="1" applyAlignment="1">
      <alignment/>
    </xf>
    <xf numFmtId="2" fontId="1" fillId="0" borderId="1" xfId="0" applyNumberFormat="1" applyFont="1" applyBorder="1" applyAlignment="1">
      <alignment/>
    </xf>
    <xf numFmtId="0" fontId="3" fillId="0" borderId="1" xfId="0" applyFont="1" applyBorder="1" applyAlignment="1">
      <alignment/>
    </xf>
    <xf numFmtId="0" fontId="3" fillId="0" borderId="0" xfId="0" applyFont="1" applyBorder="1" applyAlignment="1">
      <alignment/>
    </xf>
    <xf numFmtId="0" fontId="2" fillId="0" borderId="1" xfId="0" applyFont="1" applyBorder="1" applyAlignment="1">
      <alignment horizontal="left"/>
    </xf>
    <xf numFmtId="0" fontId="2" fillId="0" borderId="1" xfId="0" applyFont="1" applyBorder="1" applyAlignment="1">
      <alignment/>
    </xf>
    <xf numFmtId="0" fontId="2" fillId="0" borderId="0" xfId="0" applyFont="1" applyFill="1" applyBorder="1" applyAlignment="1">
      <alignment horizontal="right"/>
    </xf>
    <xf numFmtId="0" fontId="1" fillId="0" borderId="0" xfId="0" applyFont="1" applyFill="1" applyBorder="1" applyAlignment="1">
      <alignment horizontal="right"/>
    </xf>
    <xf numFmtId="2" fontId="1" fillId="0" borderId="0" xfId="0" applyNumberFormat="1" applyFont="1" applyFill="1" applyBorder="1" applyAlignment="1">
      <alignment horizontal="right"/>
    </xf>
    <xf numFmtId="2" fontId="0" fillId="0" borderId="0" xfId="0" applyNumberFormat="1" applyAlignment="1">
      <alignment horizontal="right"/>
    </xf>
    <xf numFmtId="2" fontId="1" fillId="0" borderId="0" xfId="0" applyNumberFormat="1" applyFont="1" applyAlignment="1" quotePrefix="1">
      <alignment/>
    </xf>
    <xf numFmtId="0" fontId="1" fillId="0" borderId="0" xfId="0" applyFont="1" applyAlignment="1">
      <alignment/>
    </xf>
    <xf numFmtId="2" fontId="1" fillId="0" borderId="0" xfId="0" applyNumberFormat="1" applyFont="1" applyAlignment="1">
      <alignment horizontal="right"/>
    </xf>
    <xf numFmtId="0" fontId="1" fillId="0" borderId="0" xfId="0" applyFont="1" applyAlignment="1" quotePrefix="1">
      <alignment/>
    </xf>
    <xf numFmtId="0" fontId="1" fillId="0" borderId="0" xfId="0" applyFont="1" applyBorder="1" applyAlignment="1" quotePrefix="1">
      <alignment/>
    </xf>
    <xf numFmtId="1" fontId="1" fillId="0" borderId="0" xfId="0" applyNumberFormat="1" applyFont="1" applyAlignment="1" quotePrefix="1">
      <alignment/>
    </xf>
    <xf numFmtId="1" fontId="1" fillId="0" borderId="0" xfId="0" applyNumberFormat="1" applyFont="1" applyAlignment="1" quotePrefix="1">
      <alignment horizontal="right"/>
    </xf>
    <xf numFmtId="174" fontId="1" fillId="0" borderId="0" xfId="0" applyNumberFormat="1" applyFont="1" applyAlignment="1" quotePrefix="1">
      <alignment horizontal="right"/>
    </xf>
    <xf numFmtId="0" fontId="2" fillId="0" borderId="0" xfId="0" applyFont="1" applyAlignment="1" quotePrefix="1">
      <alignment horizontal="centerContinuous"/>
    </xf>
    <xf numFmtId="0" fontId="2" fillId="0" borderId="0" xfId="0" applyFont="1" applyAlignment="1">
      <alignment horizontal="centerContinuous"/>
    </xf>
    <xf numFmtId="176" fontId="2" fillId="0" borderId="0" xfId="0" applyNumberFormat="1" applyFont="1" applyAlignment="1">
      <alignment horizontal="left"/>
    </xf>
    <xf numFmtId="176" fontId="2" fillId="0" borderId="0" xfId="0" applyNumberFormat="1" applyFont="1" applyAlignment="1">
      <alignment/>
    </xf>
    <xf numFmtId="176" fontId="2" fillId="0" borderId="0" xfId="0" applyNumberFormat="1" applyFont="1" applyBorder="1" applyAlignment="1">
      <alignment/>
    </xf>
    <xf numFmtId="174" fontId="2" fillId="0" borderId="0" xfId="0" applyNumberFormat="1" applyFont="1" applyBorder="1" applyAlignment="1">
      <alignment/>
    </xf>
    <xf numFmtId="1" fontId="1" fillId="0" borderId="0" xfId="0" applyNumberFormat="1" applyFont="1" applyAlignment="1">
      <alignment horizontal="left"/>
    </xf>
    <xf numFmtId="174" fontId="2" fillId="0" borderId="0" xfId="0" applyNumberFormat="1" applyFont="1" applyAlignment="1" quotePrefix="1">
      <alignment horizontal="right"/>
    </xf>
    <xf numFmtId="176" fontId="1" fillId="0" borderId="0" xfId="0" applyNumberFormat="1" applyFont="1" applyAlignment="1">
      <alignment horizontal="left"/>
    </xf>
    <xf numFmtId="176" fontId="1" fillId="0" borderId="0" xfId="0" applyNumberFormat="1" applyFont="1" applyAlignment="1">
      <alignment/>
    </xf>
    <xf numFmtId="176" fontId="2" fillId="0" borderId="0" xfId="0" applyNumberFormat="1" applyFont="1" applyAlignment="1">
      <alignment horizontal="right"/>
    </xf>
    <xf numFmtId="174" fontId="0" fillId="0" borderId="0" xfId="0" applyNumberFormat="1" applyAlignment="1">
      <alignment/>
    </xf>
    <xf numFmtId="177" fontId="2" fillId="0" borderId="0" xfId="0" applyNumberFormat="1" applyFont="1" applyBorder="1" applyAlignment="1">
      <alignment/>
    </xf>
    <xf numFmtId="1" fontId="2" fillId="0" borderId="0" xfId="0" applyNumberFormat="1" applyFont="1" applyAlignment="1" quotePrefix="1">
      <alignment horizontal="right"/>
    </xf>
    <xf numFmtId="16" fontId="1" fillId="0" borderId="0" xfId="0" applyNumberFormat="1" applyFont="1" applyAlignment="1">
      <alignment/>
    </xf>
    <xf numFmtId="1" fontId="1" fillId="0" borderId="0" xfId="0" applyNumberFormat="1" applyFont="1" applyAlignment="1" quotePrefix="1">
      <alignment/>
    </xf>
    <xf numFmtId="16" fontId="1" fillId="0" borderId="0" xfId="0" applyNumberFormat="1" applyFont="1" applyAlignment="1">
      <alignment horizontal="left"/>
    </xf>
    <xf numFmtId="174" fontId="1" fillId="0" borderId="0" xfId="0" applyNumberFormat="1" applyFont="1" applyAlignment="1">
      <alignment horizontal="right"/>
    </xf>
    <xf numFmtId="174" fontId="2" fillId="0" borderId="1" xfId="0" applyNumberFormat="1" applyFont="1" applyBorder="1" applyAlignment="1" quotePrefix="1">
      <alignment horizontal="right"/>
    </xf>
    <xf numFmtId="174" fontId="2" fillId="0" borderId="1" xfId="0" applyNumberFormat="1" applyFont="1" applyBorder="1" applyAlignment="1" quotePrefix="1">
      <alignment/>
    </xf>
    <xf numFmtId="176" fontId="2" fillId="0" borderId="1" xfId="0" applyNumberFormat="1" applyFont="1" applyBorder="1" applyAlignment="1" quotePrefix="1">
      <alignment horizontal="right"/>
    </xf>
    <xf numFmtId="1" fontId="0" fillId="0" borderId="0" xfId="0" applyNumberFormat="1" applyFont="1" applyAlignment="1">
      <alignment/>
    </xf>
    <xf numFmtId="1" fontId="0" fillId="0" borderId="0" xfId="0" applyNumberFormat="1" applyFont="1" applyBorder="1" applyAlignment="1" quotePrefix="1">
      <alignment horizontal="right"/>
    </xf>
    <xf numFmtId="17" fontId="2" fillId="0" borderId="0" xfId="0" applyNumberFormat="1" applyFont="1" applyAlignment="1">
      <alignment horizontal="left"/>
    </xf>
    <xf numFmtId="1" fontId="0" fillId="0" borderId="0" xfId="0" applyNumberFormat="1" applyFont="1" applyAlignment="1">
      <alignment horizontal="left"/>
    </xf>
    <xf numFmtId="0" fontId="1" fillId="0" borderId="0" xfId="0" applyFont="1" applyAlignment="1" quotePrefix="1">
      <alignment horizontal="left"/>
    </xf>
    <xf numFmtId="0" fontId="2" fillId="0" borderId="3" xfId="0" applyFont="1" applyBorder="1" applyAlignment="1">
      <alignment horizontal="centerContinuous"/>
    </xf>
    <xf numFmtId="176" fontId="2" fillId="0" borderId="3" xfId="0" applyNumberFormat="1" applyFont="1" applyFill="1" applyBorder="1" applyAlignment="1">
      <alignment/>
    </xf>
    <xf numFmtId="176" fontId="2" fillId="0" borderId="0" xfId="0" applyNumberFormat="1" applyFont="1" applyBorder="1" applyAlignment="1">
      <alignment horizontal="left"/>
    </xf>
    <xf numFmtId="176" fontId="2" fillId="0" borderId="0" xfId="0" applyNumberFormat="1" applyFont="1" applyBorder="1" applyAlignment="1">
      <alignment horizontal="right"/>
    </xf>
    <xf numFmtId="176" fontId="2" fillId="0" borderId="0" xfId="0" applyNumberFormat="1" applyFont="1" applyFill="1" applyBorder="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horizontal="right"/>
    </xf>
    <xf numFmtId="1" fontId="2" fillId="0" borderId="0" xfId="0" applyNumberFormat="1" applyFont="1" applyFill="1" applyBorder="1" applyAlignment="1">
      <alignment/>
    </xf>
    <xf numFmtId="177" fontId="2" fillId="0" borderId="0" xfId="0" applyNumberFormat="1" applyFont="1" applyBorder="1" applyAlignment="1">
      <alignment horizontal="right"/>
    </xf>
    <xf numFmtId="177" fontId="2" fillId="0" borderId="0" xfId="0" applyNumberFormat="1" applyFont="1" applyFill="1" applyBorder="1" applyAlignment="1">
      <alignment horizontal="right"/>
    </xf>
    <xf numFmtId="1" fontId="1" fillId="0" borderId="0" xfId="0" applyNumberFormat="1" applyFont="1" applyFill="1" applyBorder="1" applyAlignment="1">
      <alignment horizontal="right"/>
    </xf>
    <xf numFmtId="17" fontId="2" fillId="0" borderId="0" xfId="0" applyNumberFormat="1" applyFont="1" applyAlignment="1" quotePrefix="1">
      <alignment horizontal="left"/>
    </xf>
    <xf numFmtId="16" fontId="0" fillId="0" borderId="1" xfId="0" applyNumberFormat="1" applyFont="1" applyFill="1" applyBorder="1" applyAlignment="1">
      <alignment/>
    </xf>
    <xf numFmtId="0" fontId="3" fillId="0" borderId="0" xfId="0" applyFont="1" applyBorder="1" applyAlignment="1" quotePrefix="1">
      <alignment/>
    </xf>
    <xf numFmtId="174" fontId="2" fillId="0" borderId="0" xfId="0" applyNumberFormat="1" applyFont="1" applyBorder="1" applyAlignment="1">
      <alignment horizontal="right"/>
    </xf>
    <xf numFmtId="174" fontId="1" fillId="0" borderId="0" xfId="0" applyNumberFormat="1" applyFont="1" applyBorder="1" applyAlignment="1">
      <alignment/>
    </xf>
    <xf numFmtId="174" fontId="1" fillId="0" borderId="0" xfId="0" applyNumberFormat="1" applyFont="1" applyBorder="1" applyAlignment="1">
      <alignment horizontal="right"/>
    </xf>
    <xf numFmtId="0" fontId="2" fillId="0" borderId="0" xfId="0" applyFont="1" applyBorder="1" applyAlignment="1" quotePrefix="1">
      <alignment horizontal="left"/>
    </xf>
    <xf numFmtId="2" fontId="2" fillId="0" borderId="0" xfId="0" applyNumberFormat="1" applyFont="1" applyBorder="1" applyAlignment="1" quotePrefix="1">
      <alignment horizontal="right"/>
    </xf>
    <xf numFmtId="0" fontId="1" fillId="0" borderId="0" xfId="0" applyFont="1" applyBorder="1" applyAlignment="1" quotePrefix="1">
      <alignment horizontal="left"/>
    </xf>
    <xf numFmtId="0" fontId="1" fillId="0" borderId="1" xfId="0" applyFont="1" applyBorder="1" applyAlignment="1" quotePrefix="1">
      <alignment horizontal="left"/>
    </xf>
    <xf numFmtId="2" fontId="1" fillId="0" borderId="1" xfId="0" applyNumberFormat="1" applyFont="1" applyBorder="1" applyAlignment="1" quotePrefix="1">
      <alignment horizontal="right"/>
    </xf>
    <xf numFmtId="1" fontId="1" fillId="0" borderId="1" xfId="0" applyNumberFormat="1" applyFont="1" applyBorder="1" applyAlignment="1" quotePrefix="1">
      <alignment horizontal="right"/>
    </xf>
    <xf numFmtId="174" fontId="2" fillId="0" borderId="1" xfId="0" applyNumberFormat="1" applyFont="1" applyBorder="1" applyAlignment="1">
      <alignment horizontal="right"/>
    </xf>
    <xf numFmtId="2" fontId="2" fillId="0" borderId="0" xfId="0" applyNumberFormat="1" applyFont="1" applyBorder="1" applyAlignment="1">
      <alignment/>
    </xf>
    <xf numFmtId="2" fontId="2" fillId="0" borderId="0" xfId="0" applyNumberFormat="1" applyFont="1" applyAlignment="1" quotePrefix="1">
      <alignment horizontal="center"/>
    </xf>
    <xf numFmtId="2" fontId="2" fillId="0" borderId="0" xfId="0" applyNumberFormat="1" applyFont="1" applyAlignment="1">
      <alignment/>
    </xf>
    <xf numFmtId="2" fontId="2" fillId="0" borderId="1" xfId="0" applyNumberFormat="1" applyFont="1" applyBorder="1" applyAlignment="1">
      <alignment/>
    </xf>
    <xf numFmtId="176" fontId="2" fillId="0" borderId="3" xfId="0" applyNumberFormat="1" applyFont="1" applyBorder="1" applyAlignment="1">
      <alignment horizontal="left"/>
    </xf>
    <xf numFmtId="176" fontId="2" fillId="0" borderId="3" xfId="0" applyNumberFormat="1" applyFont="1" applyBorder="1" applyAlignment="1">
      <alignment/>
    </xf>
    <xf numFmtId="176" fontId="2" fillId="0" borderId="3" xfId="0" applyNumberFormat="1" applyFont="1" applyBorder="1" applyAlignment="1">
      <alignment horizontal="right"/>
    </xf>
    <xf numFmtId="0" fontId="2" fillId="0" borderId="0" xfId="0" applyFont="1" applyBorder="1" applyAlignment="1">
      <alignment horizontal="left"/>
    </xf>
    <xf numFmtId="17" fontId="2" fillId="0" borderId="0" xfId="0" applyNumberFormat="1" applyFont="1" applyBorder="1" applyAlignment="1" quotePrefix="1">
      <alignment horizontal="center"/>
    </xf>
    <xf numFmtId="14" fontId="2" fillId="0" borderId="1" xfId="0" applyNumberFormat="1" applyFont="1" applyBorder="1" applyAlignment="1">
      <alignment horizontal="right"/>
    </xf>
    <xf numFmtId="0" fontId="2" fillId="0" borderId="0" xfId="0" applyFont="1" applyBorder="1" applyAlignment="1" quotePrefix="1">
      <alignment horizontal="right" wrapText="1"/>
    </xf>
    <xf numFmtId="0" fontId="2" fillId="0" borderId="0" xfId="0" applyFont="1" applyBorder="1" applyAlignment="1">
      <alignment horizontal="right" wrapText="1"/>
    </xf>
    <xf numFmtId="0" fontId="0" fillId="0" borderId="0" xfId="0" applyFont="1" applyBorder="1" applyAlignment="1" quotePrefix="1">
      <alignment/>
    </xf>
    <xf numFmtId="0" fontId="0" fillId="0" borderId="0" xfId="0" applyFont="1" applyBorder="1" applyAlignment="1">
      <alignment/>
    </xf>
    <xf numFmtId="0" fontId="0" fillId="0" borderId="1" xfId="0" applyFont="1" applyBorder="1" applyAlignment="1">
      <alignment/>
    </xf>
    <xf numFmtId="0" fontId="2" fillId="0" borderId="3" xfId="0" applyFont="1" applyBorder="1" applyAlignment="1" quotePrefix="1">
      <alignment horizontal="right"/>
    </xf>
    <xf numFmtId="0" fontId="2" fillId="0" borderId="3" xfId="0" applyFont="1" applyBorder="1" applyAlignment="1">
      <alignment/>
    </xf>
    <xf numFmtId="0" fontId="2" fillId="0" borderId="3" xfId="0" applyFont="1" applyBorder="1" applyAlignment="1" quotePrefix="1">
      <alignment/>
    </xf>
    <xf numFmtId="17" fontId="2" fillId="0" borderId="3" xfId="0" applyNumberFormat="1" applyFont="1" applyBorder="1" applyAlignment="1">
      <alignment horizontal="centerContinuous"/>
    </xf>
    <xf numFmtId="0" fontId="2" fillId="0" borderId="3" xfId="0" applyFont="1" applyBorder="1" applyAlignment="1" quotePrefix="1">
      <alignment horizontal="centerContinuous"/>
    </xf>
    <xf numFmtId="2" fontId="2" fillId="0" borderId="1" xfId="0" applyNumberFormat="1" applyFont="1" applyBorder="1" applyAlignment="1">
      <alignment horizontal="right"/>
    </xf>
    <xf numFmtId="10" fontId="2" fillId="0" borderId="1" xfId="0" applyNumberFormat="1" applyFont="1" applyBorder="1" applyAlignment="1">
      <alignment/>
    </xf>
    <xf numFmtId="10" fontId="2" fillId="0" borderId="0" xfId="0" applyNumberFormat="1" applyFont="1" applyBorder="1" applyAlignment="1">
      <alignment/>
    </xf>
    <xf numFmtId="1" fontId="2" fillId="0" borderId="1" xfId="0" applyNumberFormat="1" applyFont="1" applyBorder="1" applyAlignment="1">
      <alignment/>
    </xf>
    <xf numFmtId="16" fontId="0" fillId="0" borderId="1" xfId="0" applyNumberFormat="1" applyFont="1" applyBorder="1" applyAlignment="1" quotePrefix="1">
      <alignment horizontal="right"/>
    </xf>
    <xf numFmtId="0" fontId="0" fillId="0" borderId="1" xfId="0" applyFont="1" applyBorder="1" applyAlignment="1">
      <alignment horizontal="center"/>
    </xf>
    <xf numFmtId="0" fontId="0" fillId="0" borderId="1" xfId="0" applyFont="1" applyBorder="1" applyAlignment="1">
      <alignment horizontal="right"/>
    </xf>
    <xf numFmtId="0" fontId="0" fillId="0" borderId="1" xfId="0" applyFont="1" applyBorder="1" applyAlignment="1">
      <alignment horizontal="centerContinuous"/>
    </xf>
    <xf numFmtId="0" fontId="0" fillId="0" borderId="1" xfId="0" applyFont="1" applyBorder="1" applyAlignment="1" quotePrefix="1">
      <alignment horizontal="left"/>
    </xf>
    <xf numFmtId="0" fontId="0" fillId="0" borderId="1" xfId="0" applyFont="1" applyBorder="1" applyAlignment="1" quotePrefix="1">
      <alignment/>
    </xf>
    <xf numFmtId="176" fontId="0" fillId="0" borderId="3" xfId="0" applyNumberFormat="1" applyFont="1" applyBorder="1" applyAlignment="1">
      <alignment/>
    </xf>
    <xf numFmtId="173" fontId="0" fillId="0" borderId="0" xfId="0" applyNumberFormat="1" applyFont="1" applyAlignment="1" quotePrefix="1">
      <alignment horizontal="left"/>
    </xf>
    <xf numFmtId="1" fontId="0" fillId="0" borderId="0" xfId="0" applyNumberFormat="1" applyFont="1" applyAlignment="1">
      <alignment horizontal="right"/>
    </xf>
    <xf numFmtId="0" fontId="0" fillId="0" borderId="2" xfId="0" applyBorder="1" applyAlignment="1">
      <alignment horizontal="right"/>
    </xf>
    <xf numFmtId="0" fontId="0" fillId="0" borderId="0" xfId="0" applyAlignment="1" quotePrefix="1">
      <alignment horizontal="right"/>
    </xf>
    <xf numFmtId="173" fontId="0" fillId="0" borderId="0" xfId="0" applyNumberFormat="1" applyFont="1" applyAlignment="1">
      <alignment horizontal="left"/>
    </xf>
    <xf numFmtId="1" fontId="0" fillId="0" borderId="0" xfId="0" applyNumberFormat="1" applyFont="1" applyBorder="1" applyAlignment="1" quotePrefix="1">
      <alignment/>
    </xf>
    <xf numFmtId="173" fontId="0" fillId="0" borderId="0" xfId="0" applyNumberFormat="1" applyFont="1" applyBorder="1" applyAlignment="1" quotePrefix="1">
      <alignment horizontal="left"/>
    </xf>
    <xf numFmtId="0" fontId="0" fillId="0" borderId="0" xfId="0" applyBorder="1" applyAlignment="1" quotePrefix="1">
      <alignment horizontal="right"/>
    </xf>
    <xf numFmtId="1" fontId="0" fillId="0" borderId="1" xfId="0" applyNumberFormat="1" applyFont="1" applyBorder="1" applyAlignment="1" quotePrefix="1">
      <alignment/>
    </xf>
    <xf numFmtId="173" fontId="0" fillId="0" borderId="1" xfId="0" applyNumberFormat="1" applyFont="1" applyBorder="1" applyAlignment="1" quotePrefix="1">
      <alignment horizontal="left"/>
    </xf>
    <xf numFmtId="1" fontId="0" fillId="0" borderId="1" xfId="0" applyNumberFormat="1" applyFont="1" applyBorder="1" applyAlignment="1" quotePrefix="1">
      <alignment horizontal="right"/>
    </xf>
    <xf numFmtId="0" fontId="0" fillId="0" borderId="1" xfId="0" applyBorder="1" applyAlignment="1" quotePrefix="1">
      <alignment horizontal="right"/>
    </xf>
    <xf numFmtId="0" fontId="2" fillId="0" borderId="3" xfId="0" applyFont="1" applyBorder="1" applyAlignment="1" quotePrefix="1">
      <alignment horizontal="center"/>
    </xf>
    <xf numFmtId="0" fontId="6" fillId="2" borderId="3" xfId="0" applyFont="1" applyFill="1" applyBorder="1" applyAlignment="1">
      <alignment/>
    </xf>
    <xf numFmtId="0" fontId="0" fillId="2" borderId="3" xfId="0" applyFont="1" applyFill="1" applyBorder="1" applyAlignment="1">
      <alignment/>
    </xf>
    <xf numFmtId="15" fontId="0" fillId="2" borderId="3" xfId="0" applyNumberFormat="1" applyFont="1" applyFill="1" applyBorder="1" applyAlignment="1">
      <alignment/>
    </xf>
    <xf numFmtId="0" fontId="0" fillId="0" borderId="3" xfId="0" applyFont="1" applyBorder="1" applyAlignment="1">
      <alignment/>
    </xf>
    <xf numFmtId="0" fontId="0" fillId="0" borderId="3" xfId="0" applyFont="1" applyBorder="1" applyAlignment="1">
      <alignment horizontal="right"/>
    </xf>
    <xf numFmtId="176" fontId="0" fillId="0" borderId="1" xfId="0" applyNumberFormat="1" applyFont="1" applyBorder="1" applyAlignment="1">
      <alignment horizontal="left"/>
    </xf>
    <xf numFmtId="176" fontId="0" fillId="0" borderId="0" xfId="0" applyNumberFormat="1" applyFont="1" applyAlignment="1">
      <alignment/>
    </xf>
    <xf numFmtId="176" fontId="0" fillId="0" borderId="0" xfId="0" applyNumberFormat="1" applyFont="1" applyBorder="1" applyAlignment="1">
      <alignment horizontal="left"/>
    </xf>
    <xf numFmtId="4" fontId="0" fillId="0" borderId="0" xfId="0" applyNumberFormat="1" applyFont="1" applyBorder="1" applyAlignment="1">
      <alignment horizontal="right" wrapText="1"/>
    </xf>
    <xf numFmtId="0" fontId="0" fillId="0" borderId="0" xfId="0" applyBorder="1" applyAlignment="1">
      <alignment/>
    </xf>
    <xf numFmtId="4" fontId="0" fillId="0" borderId="0" xfId="0" applyNumberFormat="1" applyBorder="1" applyAlignment="1">
      <alignment/>
    </xf>
    <xf numFmtId="0" fontId="0" fillId="0" borderId="0" xfId="0" applyFont="1" applyAlignment="1" quotePrefix="1">
      <alignment horizontal="center"/>
    </xf>
    <xf numFmtId="0" fontId="0" fillId="0" borderId="0" xfId="0" applyFont="1" applyAlignment="1" quotePrefix="1">
      <alignment horizontal="right"/>
    </xf>
    <xf numFmtId="0" fontId="0" fillId="0" borderId="0" xfId="0" applyNumberFormat="1" applyFont="1" applyBorder="1" applyAlignment="1">
      <alignment/>
    </xf>
    <xf numFmtId="0" fontId="6" fillId="0" borderId="0" xfId="0" applyFont="1" applyBorder="1" applyAlignment="1">
      <alignment/>
    </xf>
    <xf numFmtId="0" fontId="0" fillId="0" borderId="0" xfId="0" applyNumberFormat="1" applyFont="1" applyBorder="1" applyAlignment="1" quotePrefix="1">
      <alignment/>
    </xf>
    <xf numFmtId="0" fontId="0" fillId="0" borderId="0" xfId="0" applyFont="1" applyBorder="1" applyAlignment="1" quotePrefix="1">
      <alignment horizontal="right"/>
    </xf>
    <xf numFmtId="0" fontId="0" fillId="0" borderId="0" xfId="0" applyNumberFormat="1" applyFont="1" applyBorder="1" applyAlignment="1" quotePrefix="1">
      <alignment horizontal="center"/>
    </xf>
    <xf numFmtId="0" fontId="0" fillId="0" borderId="0" xfId="0" applyNumberFormat="1" applyFont="1" applyAlignment="1" quotePrefix="1">
      <alignment horizontal="center"/>
    </xf>
    <xf numFmtId="0" fontId="0" fillId="0" borderId="0" xfId="0" applyNumberFormat="1" applyFont="1" applyAlignment="1" quotePrefix="1">
      <alignment/>
    </xf>
    <xf numFmtId="0" fontId="0" fillId="0" borderId="1" xfId="0" applyBorder="1" applyAlignment="1">
      <alignment/>
    </xf>
    <xf numFmtId="4" fontId="0" fillId="0" borderId="1" xfId="0" applyNumberFormat="1" applyFont="1" applyFill="1" applyBorder="1" applyAlignment="1">
      <alignment/>
    </xf>
    <xf numFmtId="4" fontId="0" fillId="0" borderId="0" xfId="0" applyNumberFormat="1" applyFont="1" applyFill="1" applyBorder="1" applyAlignment="1">
      <alignment/>
    </xf>
    <xf numFmtId="0" fontId="0" fillId="0" borderId="0" xfId="0" applyNumberFormat="1" applyFont="1" applyAlignment="1">
      <alignment/>
    </xf>
    <xf numFmtId="4" fontId="0" fillId="0" borderId="0" xfId="0" applyNumberFormat="1" applyFont="1" applyAlignment="1">
      <alignment/>
    </xf>
    <xf numFmtId="0" fontId="7" fillId="0" borderId="0" xfId="0" applyNumberFormat="1" applyFont="1" applyAlignment="1">
      <alignment/>
    </xf>
    <xf numFmtId="0" fontId="8" fillId="0" borderId="3" xfId="0" applyNumberFormat="1" applyFont="1" applyBorder="1" applyAlignment="1">
      <alignment/>
    </xf>
    <xf numFmtId="0" fontId="0" fillId="0" borderId="3" xfId="0" applyNumberFormat="1" applyFont="1" applyBorder="1" applyAlignment="1">
      <alignment/>
    </xf>
    <xf numFmtId="0" fontId="0" fillId="0" borderId="0" xfId="0" applyFont="1" applyAlignment="1">
      <alignment/>
    </xf>
    <xf numFmtId="0" fontId="0" fillId="0" borderId="1" xfId="0" applyFont="1" applyBorder="1" applyAlignment="1">
      <alignment/>
    </xf>
    <xf numFmtId="0" fontId="0" fillId="0" borderId="0" xfId="0" applyFont="1" applyBorder="1" applyAlignment="1">
      <alignment/>
    </xf>
    <xf numFmtId="0" fontId="0" fillId="0" borderId="0" xfId="0" applyFont="1" applyBorder="1" applyAlignment="1">
      <alignment horizontal="justify" vertical="top" wrapText="1"/>
    </xf>
    <xf numFmtId="0" fontId="2" fillId="0" borderId="2" xfId="0" applyFont="1" applyBorder="1" applyAlignment="1">
      <alignment horizontal="right" vertical="top" wrapText="1"/>
    </xf>
    <xf numFmtId="0" fontId="0" fillId="0" borderId="0" xfId="0" applyNumberFormat="1" applyFont="1" applyAlignment="1">
      <alignment/>
    </xf>
    <xf numFmtId="0" fontId="0" fillId="0" borderId="0" xfId="0" applyNumberFormat="1" applyFont="1" applyAlignment="1">
      <alignment wrapText="1"/>
    </xf>
    <xf numFmtId="2" fontId="2" fillId="0" borderId="0" xfId="0" applyNumberFormat="1" applyFont="1" applyBorder="1" applyAlignment="1">
      <alignment horizontal="right" vertical="top" wrapText="1"/>
    </xf>
    <xf numFmtId="0" fontId="0" fillId="0" borderId="0" xfId="0" applyNumberFormat="1" applyFont="1" applyAlignment="1">
      <alignment horizontal="left"/>
    </xf>
    <xf numFmtId="0" fontId="0" fillId="0" borderId="0" xfId="0" applyNumberFormat="1" applyFont="1" applyAlignment="1">
      <alignment horizontal="left" wrapText="1"/>
    </xf>
    <xf numFmtId="0" fontId="0" fillId="0" borderId="0" xfId="0" applyNumberFormat="1" applyFont="1" applyAlignment="1" quotePrefix="1">
      <alignment/>
    </xf>
    <xf numFmtId="0" fontId="2" fillId="0" borderId="0" xfId="0" applyFont="1" applyBorder="1" applyAlignment="1">
      <alignment horizontal="right" vertical="top" wrapText="1"/>
    </xf>
    <xf numFmtId="0" fontId="0" fillId="0" borderId="0" xfId="0" applyNumberFormat="1" applyFont="1" applyAlignment="1">
      <alignment horizontal="justify"/>
    </xf>
    <xf numFmtId="0" fontId="0" fillId="0" borderId="1" xfId="0" applyFont="1" applyBorder="1" applyAlignment="1">
      <alignment horizontal="justify" vertical="top" wrapText="1"/>
    </xf>
    <xf numFmtId="0" fontId="0" fillId="0" borderId="1" xfId="0" applyFont="1" applyBorder="1" applyAlignment="1">
      <alignment horizontal="right" vertical="top" wrapText="1"/>
    </xf>
    <xf numFmtId="0" fontId="7" fillId="0" borderId="1" xfId="0" applyNumberFormat="1" applyFont="1" applyBorder="1" applyAlignment="1">
      <alignment vertical="top"/>
    </xf>
    <xf numFmtId="0" fontId="0" fillId="0" borderId="1" xfId="0" applyNumberFormat="1" applyFont="1" applyBorder="1" applyAlignment="1">
      <alignment vertical="center"/>
    </xf>
    <xf numFmtId="0" fontId="0" fillId="0" borderId="1" xfId="0" applyNumberFormat="1" applyFont="1" applyBorder="1" applyAlignment="1">
      <alignment/>
    </xf>
    <xf numFmtId="0" fontId="0" fillId="0" borderId="3" xfId="0" applyNumberFormat="1" applyFont="1" applyBorder="1" applyAlignment="1">
      <alignment vertical="top"/>
    </xf>
    <xf numFmtId="0" fontId="0" fillId="0" borderId="3" xfId="0" applyNumberFormat="1" applyFont="1" applyBorder="1" applyAlignment="1">
      <alignment horizontal="right" vertical="top"/>
    </xf>
    <xf numFmtId="0" fontId="0" fillId="0" borderId="0" xfId="0" applyNumberFormat="1" applyFont="1" applyBorder="1" applyAlignment="1">
      <alignment/>
    </xf>
    <xf numFmtId="0" fontId="0" fillId="0" borderId="0" xfId="0" applyNumberFormat="1" applyFont="1" applyBorder="1" applyAlignment="1">
      <alignment vertical="top"/>
    </xf>
    <xf numFmtId="0" fontId="0" fillId="0" borderId="0" xfId="0" applyNumberFormat="1" applyFont="1" applyBorder="1" applyAlignment="1">
      <alignment horizontal="right" vertical="top"/>
    </xf>
    <xf numFmtId="0" fontId="0" fillId="0" borderId="0" xfId="0" applyFont="1" applyBorder="1" applyAlignment="1">
      <alignment vertical="top"/>
    </xf>
    <xf numFmtId="2" fontId="0" fillId="0" borderId="0" xfId="0" applyNumberFormat="1" applyFont="1" applyBorder="1" applyAlignment="1">
      <alignment horizontal="right" vertical="top" wrapText="1"/>
    </xf>
    <xf numFmtId="0" fontId="0" fillId="0" borderId="0" xfId="0" applyNumberFormat="1" applyFont="1" applyBorder="1" applyAlignment="1" quotePrefix="1">
      <alignment/>
    </xf>
    <xf numFmtId="0" fontId="0" fillId="0" borderId="0" xfId="0" applyNumberFormat="1" applyFont="1" applyBorder="1" applyAlignment="1">
      <alignment horizontal="right" vertical="top" wrapText="1"/>
    </xf>
    <xf numFmtId="0" fontId="0" fillId="0" borderId="0" xfId="0" applyFont="1" applyBorder="1" applyAlignment="1">
      <alignment horizontal="right" vertical="top" wrapText="1"/>
    </xf>
    <xf numFmtId="2" fontId="0" fillId="0" borderId="0" xfId="0" applyNumberFormat="1" applyFont="1" applyBorder="1" applyAlignment="1">
      <alignment horizontal="right" wrapText="1"/>
    </xf>
    <xf numFmtId="0" fontId="0" fillId="0" borderId="0" xfId="0" applyFont="1" applyFill="1" applyBorder="1" applyAlignment="1">
      <alignment vertical="top"/>
    </xf>
    <xf numFmtId="0" fontId="0" fillId="0" borderId="0" xfId="0" applyNumberFormat="1" applyFont="1" applyAlignment="1">
      <alignment/>
    </xf>
    <xf numFmtId="0" fontId="6" fillId="0" borderId="3" xfId="0" applyNumberFormat="1" applyFont="1" applyBorder="1" applyAlignment="1">
      <alignment/>
    </xf>
    <xf numFmtId="15" fontId="0" fillId="2" borderId="3" xfId="0" applyNumberFormat="1" applyFont="1" applyFill="1" applyBorder="1" applyAlignment="1" quotePrefix="1">
      <alignment/>
    </xf>
    <xf numFmtId="0" fontId="6" fillId="0" borderId="0" xfId="0" applyNumberFormat="1" applyFont="1" applyAlignment="1">
      <alignment/>
    </xf>
    <xf numFmtId="0" fontId="0" fillId="0" borderId="0" xfId="0" applyFont="1" applyAlignment="1">
      <alignment horizontal="center"/>
    </xf>
    <xf numFmtId="0" fontId="6" fillId="0" borderId="0" xfId="0" applyNumberFormat="1" applyFont="1" applyAlignment="1">
      <alignment horizontal="center"/>
    </xf>
    <xf numFmtId="0" fontId="0" fillId="0" borderId="0" xfId="0" applyNumberFormat="1" applyFont="1" applyAlignment="1">
      <alignment horizontal="right"/>
    </xf>
    <xf numFmtId="0" fontId="0" fillId="0" borderId="0" xfId="0" applyNumberFormat="1" applyFont="1" applyAlignment="1" quotePrefix="1">
      <alignment horizontal="right"/>
    </xf>
    <xf numFmtId="0" fontId="0" fillId="0" borderId="1" xfId="0" applyNumberFormat="1" applyFont="1" applyBorder="1" applyAlignment="1" quotePrefix="1">
      <alignment horizontal="left"/>
    </xf>
    <xf numFmtId="0" fontId="0" fillId="0" borderId="0" xfId="0" applyFont="1" applyBorder="1" applyAlignment="1" quotePrefix="1">
      <alignment horizontal="center"/>
    </xf>
    <xf numFmtId="0" fontId="0" fillId="0" borderId="1" xfId="0" applyNumberFormat="1" applyFont="1" applyBorder="1" applyAlignment="1" quotePrefix="1">
      <alignment horizontal="center"/>
    </xf>
    <xf numFmtId="0" fontId="0" fillId="0" borderId="3" xfId="0" applyNumberFormat="1" applyFont="1" applyBorder="1" applyAlignment="1">
      <alignment horizontal="left"/>
    </xf>
    <xf numFmtId="0" fontId="0" fillId="0" borderId="2" xfId="0" applyNumberFormat="1" applyFont="1" applyBorder="1" applyAlignment="1">
      <alignment horizontal="center"/>
    </xf>
    <xf numFmtId="0" fontId="0" fillId="0" borderId="2" xfId="0" applyNumberFormat="1" applyFont="1" applyBorder="1" applyAlignment="1">
      <alignment horizontal="right"/>
    </xf>
    <xf numFmtId="176" fontId="0" fillId="0" borderId="0" xfId="0" applyNumberFormat="1" applyFont="1" applyAlignment="1">
      <alignment horizontal="right"/>
    </xf>
    <xf numFmtId="0" fontId="0" fillId="0" borderId="2" xfId="0" applyFont="1" applyBorder="1" applyAlignment="1">
      <alignment horizontal="right"/>
    </xf>
    <xf numFmtId="0" fontId="10" fillId="0" borderId="2" xfId="0" applyFont="1" applyFill="1" applyBorder="1" applyAlignment="1">
      <alignment/>
    </xf>
    <xf numFmtId="0" fontId="0" fillId="0" borderId="2" xfId="0" applyFont="1" applyBorder="1" applyAlignment="1">
      <alignment/>
    </xf>
    <xf numFmtId="2" fontId="0" fillId="0" borderId="0" xfId="0" applyNumberFormat="1" applyFont="1" applyBorder="1" applyAlignment="1">
      <alignment horizontal="right"/>
    </xf>
    <xf numFmtId="0" fontId="0"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xf>
    <xf numFmtId="0" fontId="0" fillId="0" borderId="0" xfId="0" applyFont="1" applyBorder="1" applyAlignment="1">
      <alignment horizontal="right"/>
    </xf>
    <xf numFmtId="4" fontId="0" fillId="0" borderId="0" xfId="0" applyNumberFormat="1" applyFont="1" applyAlignment="1">
      <alignment horizontal="right" wrapText="1"/>
    </xf>
    <xf numFmtId="0" fontId="0" fillId="0" borderId="0" xfId="0" applyFont="1" applyAlignment="1" quotePrefix="1">
      <alignment/>
    </xf>
    <xf numFmtId="0" fontId="0" fillId="0" borderId="0" xfId="0" applyFont="1" applyBorder="1" applyAlignment="1">
      <alignment wrapText="1"/>
    </xf>
    <xf numFmtId="0" fontId="0" fillId="0" borderId="0" xfId="0" applyFont="1" applyAlignment="1">
      <alignment wrapText="1"/>
    </xf>
    <xf numFmtId="4" fontId="0" fillId="0" borderId="1" xfId="0" applyNumberFormat="1" applyFont="1" applyBorder="1" applyAlignment="1">
      <alignment horizontal="right" wrapText="1"/>
    </xf>
    <xf numFmtId="2" fontId="0" fillId="0" borderId="0" xfId="0" applyNumberFormat="1" applyFont="1" applyBorder="1" applyAlignment="1">
      <alignment/>
    </xf>
    <xf numFmtId="0" fontId="7" fillId="0" borderId="0" xfId="0" applyFont="1" applyAlignment="1">
      <alignment/>
    </xf>
    <xf numFmtId="0" fontId="0" fillId="0" borderId="0" xfId="0" applyFont="1" applyAlignment="1">
      <alignment/>
    </xf>
    <xf numFmtId="0" fontId="6" fillId="0" borderId="3" xfId="0" applyFont="1" applyBorder="1" applyAlignment="1" quotePrefix="1">
      <alignment/>
    </xf>
    <xf numFmtId="0" fontId="0" fillId="0" borderId="3" xfId="0" applyFont="1" applyBorder="1" applyAlignment="1" quotePrefix="1">
      <alignment/>
    </xf>
    <xf numFmtId="0" fontId="0" fillId="0" borderId="3" xfId="0" applyFont="1" applyBorder="1" applyAlignment="1">
      <alignment wrapText="1"/>
    </xf>
    <xf numFmtId="0" fontId="0" fillId="0" borderId="0" xfId="0" applyFont="1" applyBorder="1" applyAlignment="1">
      <alignment vertical="top" wrapText="1"/>
    </xf>
    <xf numFmtId="0" fontId="0" fillId="0" borderId="1" xfId="0" applyFont="1" applyBorder="1" applyAlignment="1">
      <alignment vertical="top" wrapText="1"/>
    </xf>
    <xf numFmtId="0" fontId="9" fillId="0" borderId="1" xfId="0" applyFont="1" applyBorder="1" applyAlignment="1">
      <alignment horizontal="right" vertical="top"/>
    </xf>
    <xf numFmtId="0" fontId="7" fillId="0" borderId="0" xfId="0" applyFont="1" applyAlignment="1">
      <alignment vertical="top" wrapText="1"/>
    </xf>
    <xf numFmtId="0" fontId="6" fillId="0" borderId="3" xfId="0" applyFont="1" applyBorder="1" applyAlignment="1">
      <alignment/>
    </xf>
    <xf numFmtId="0" fontId="0" fillId="0" borderId="1" xfId="0" applyFont="1" applyBorder="1" applyAlignment="1" quotePrefix="1">
      <alignment horizontal="center"/>
    </xf>
    <xf numFmtId="0" fontId="6" fillId="0" borderId="0" xfId="0" applyFont="1" applyAlignment="1">
      <alignment horizontal="center"/>
    </xf>
    <xf numFmtId="176" fontId="0" fillId="0" borderId="3" xfId="0" applyNumberFormat="1" applyFont="1" applyBorder="1" applyAlignment="1">
      <alignment horizontal="left"/>
    </xf>
    <xf numFmtId="176" fontId="0" fillId="0" borderId="2" xfId="0" applyNumberFormat="1" applyFont="1" applyBorder="1" applyAlignment="1">
      <alignment horizontal="center"/>
    </xf>
    <xf numFmtId="176" fontId="0" fillId="0" borderId="2" xfId="0" applyNumberFormat="1" applyFont="1" applyBorder="1" applyAlignment="1">
      <alignment/>
    </xf>
    <xf numFmtId="0" fontId="10" fillId="0" borderId="0" xfId="0" applyFont="1" applyFill="1" applyBorder="1" applyAlignment="1">
      <alignment/>
    </xf>
    <xf numFmtId="0" fontId="4" fillId="0" borderId="0" xfId="20" applyFont="1" applyBorder="1" applyAlignment="1">
      <alignment/>
    </xf>
    <xf numFmtId="0" fontId="0" fillId="0" borderId="1" xfId="0" applyFont="1" applyBorder="1" applyAlignment="1">
      <alignment horizontal="left"/>
    </xf>
    <xf numFmtId="1" fontId="0" fillId="0" borderId="1" xfId="0" applyNumberFormat="1" applyFont="1" applyBorder="1" applyAlignment="1" quotePrefix="1">
      <alignment horizontal="center"/>
    </xf>
    <xf numFmtId="0" fontId="0" fillId="0" borderId="0" xfId="0" applyFont="1" applyFill="1" applyAlignment="1">
      <alignment/>
    </xf>
    <xf numFmtId="15" fontId="0" fillId="0" borderId="3" xfId="0" applyNumberFormat="1" applyFont="1" applyBorder="1" applyAlignment="1">
      <alignment/>
    </xf>
    <xf numFmtId="4" fontId="0" fillId="0" borderId="0" xfId="21" applyNumberFormat="1" applyFont="1" applyBorder="1" applyAlignment="1">
      <alignment horizontal="right" wrapText="1"/>
      <protection/>
    </xf>
    <xf numFmtId="4" fontId="12" fillId="0" borderId="0" xfId="0" applyNumberFormat="1" applyFont="1" applyBorder="1" applyAlignment="1">
      <alignment/>
    </xf>
    <xf numFmtId="4" fontId="0" fillId="0" borderId="1" xfId="0" applyNumberFormat="1" applyFont="1" applyBorder="1" applyAlignment="1">
      <alignment horizontal="right"/>
    </xf>
    <xf numFmtId="0" fontId="7" fillId="0" borderId="0" xfId="0" applyFont="1" applyBorder="1" applyAlignment="1">
      <alignment/>
    </xf>
    <xf numFmtId="4" fontId="0" fillId="0" borderId="0" xfId="0" applyNumberFormat="1" applyFont="1" applyBorder="1" applyAlignment="1">
      <alignment horizontal="right"/>
    </xf>
    <xf numFmtId="0" fontId="0" fillId="0" borderId="0" xfId="0" applyFont="1" applyAlignment="1">
      <alignment vertical="top" wrapText="1"/>
    </xf>
    <xf numFmtId="0" fontId="0" fillId="0" borderId="0" xfId="0" applyFont="1" applyAlignment="1">
      <alignment horizontal="right" wrapText="1"/>
    </xf>
    <xf numFmtId="0" fontId="0" fillId="0" borderId="0" xfId="0" applyBorder="1" applyAlignment="1">
      <alignment vertical="top" wrapText="1"/>
    </xf>
    <xf numFmtId="15" fontId="0" fillId="0" borderId="0" xfId="0" applyNumberFormat="1" applyFont="1" applyAlignment="1">
      <alignment/>
    </xf>
    <xf numFmtId="0" fontId="0" fillId="0" borderId="2" xfId="0" applyFont="1" applyBorder="1" applyAlignment="1">
      <alignment horizontal="justify" vertical="top" wrapText="1"/>
    </xf>
    <xf numFmtId="2" fontId="2" fillId="0" borderId="2" xfId="0" applyNumberFormat="1" applyFont="1" applyBorder="1" applyAlignment="1">
      <alignment horizontal="right" vertical="top" wrapText="1"/>
    </xf>
    <xf numFmtId="0" fontId="0" fillId="0" borderId="0" xfId="0" applyFont="1" applyAlignment="1">
      <alignment horizontal="justify" wrapText="1"/>
    </xf>
    <xf numFmtId="0" fontId="7" fillId="0" borderId="1" xfId="0" applyFont="1" applyBorder="1" applyAlignment="1">
      <alignment vertical="top" wrapText="1"/>
    </xf>
    <xf numFmtId="0" fontId="0" fillId="0" borderId="3" xfId="0" applyFont="1" applyBorder="1" applyAlignment="1">
      <alignment vertical="top" wrapText="1"/>
    </xf>
    <xf numFmtId="0" fontId="0" fillId="0" borderId="3" xfId="0" applyFont="1" applyBorder="1" applyAlignment="1">
      <alignment horizontal="right" vertical="top" wrapText="1"/>
    </xf>
    <xf numFmtId="0" fontId="2" fillId="0" borderId="0" xfId="0" applyFont="1" applyBorder="1" applyAlignment="1">
      <alignment vertical="top" wrapText="1"/>
    </xf>
    <xf numFmtId="2" fontId="0" fillId="0" borderId="1" xfId="0" applyNumberFormat="1" applyFont="1" applyBorder="1" applyAlignment="1">
      <alignment/>
    </xf>
    <xf numFmtId="176" fontId="0" fillId="0" borderId="3" xfId="0" applyNumberFormat="1" applyFont="1" applyBorder="1" applyAlignment="1">
      <alignment horizontal="center"/>
    </xf>
    <xf numFmtId="171" fontId="0" fillId="0" borderId="0" xfId="15" applyFont="1" applyBorder="1" applyAlignment="1">
      <alignment horizontal="right"/>
    </xf>
    <xf numFmtId="0" fontId="0" fillId="0" borderId="1" xfId="0" applyFont="1" applyBorder="1" applyAlignment="1">
      <alignment horizontal="right"/>
    </xf>
    <xf numFmtId="2" fontId="0" fillId="0" borderId="0" xfId="0" applyNumberFormat="1" applyFont="1" applyBorder="1" applyAlignment="1">
      <alignment horizontal="right"/>
    </xf>
    <xf numFmtId="2" fontId="0" fillId="0" borderId="0" xfId="0" applyNumberFormat="1" applyFont="1" applyBorder="1" applyAlignment="1">
      <alignment/>
    </xf>
    <xf numFmtId="0" fontId="0" fillId="0" borderId="0" xfId="0" applyFont="1" applyAlignment="1">
      <alignment horizontal="left"/>
    </xf>
    <xf numFmtId="2" fontId="0" fillId="0" borderId="0" xfId="0" applyNumberFormat="1" applyFont="1" applyAlignment="1">
      <alignment/>
    </xf>
    <xf numFmtId="178" fontId="0" fillId="0" borderId="3" xfId="0" applyNumberFormat="1" applyFont="1" applyBorder="1" applyAlignment="1">
      <alignment/>
    </xf>
    <xf numFmtId="2" fontId="0" fillId="0" borderId="3" xfId="0" applyNumberFormat="1" applyFont="1" applyBorder="1" applyAlignment="1">
      <alignment/>
    </xf>
    <xf numFmtId="2" fontId="0" fillId="0" borderId="1" xfId="0" applyNumberFormat="1" applyFont="1" applyBorder="1" applyAlignment="1" quotePrefix="1">
      <alignment horizontal="center"/>
    </xf>
    <xf numFmtId="2" fontId="0" fillId="0" borderId="0" xfId="0" applyNumberFormat="1" applyFont="1" applyAlignment="1">
      <alignment horizontal="right"/>
    </xf>
    <xf numFmtId="2" fontId="0" fillId="0" borderId="1" xfId="0" applyNumberFormat="1" applyFont="1" applyBorder="1" applyAlignment="1">
      <alignment horizontal="right"/>
    </xf>
    <xf numFmtId="176" fontId="0" fillId="0" borderId="0" xfId="0" applyNumberFormat="1" applyFont="1" applyBorder="1" applyAlignment="1">
      <alignment/>
    </xf>
    <xf numFmtId="4" fontId="0" fillId="0" borderId="1" xfId="0" applyNumberFormat="1" applyBorder="1" applyAlignment="1">
      <alignment/>
    </xf>
    <xf numFmtId="0" fontId="7" fillId="0" borderId="1" xfId="0" applyNumberFormat="1" applyFont="1" applyBorder="1" applyAlignment="1">
      <alignment/>
    </xf>
    <xf numFmtId="0" fontId="0" fillId="0" borderId="0" xfId="0" applyFont="1" applyBorder="1" applyAlignment="1">
      <alignment horizontal="fill" vertical="top"/>
    </xf>
    <xf numFmtId="2" fontId="0" fillId="0" borderId="0" xfId="0" applyNumberFormat="1" applyBorder="1" applyAlignment="1">
      <alignment/>
    </xf>
    <xf numFmtId="0" fontId="0" fillId="0" borderId="1" xfId="0" applyFont="1" applyBorder="1" applyAlignment="1">
      <alignment vertical="top"/>
    </xf>
    <xf numFmtId="0" fontId="0" fillId="0" borderId="1" xfId="0" applyFont="1" applyBorder="1" applyAlignment="1">
      <alignment horizontal="fill" vertical="top"/>
    </xf>
    <xf numFmtId="2" fontId="0" fillId="0" borderId="1" xfId="0" applyNumberFormat="1" applyFont="1" applyBorder="1" applyAlignment="1">
      <alignment horizontal="fill" vertical="top"/>
    </xf>
    <xf numFmtId="0" fontId="0" fillId="0" borderId="0" xfId="0" applyFont="1" applyBorder="1" applyAlignment="1">
      <alignment horizontal="fill" vertical="top"/>
    </xf>
    <xf numFmtId="2" fontId="0" fillId="0" borderId="0" xfId="0" applyNumberFormat="1" applyFont="1" applyBorder="1" applyAlignment="1">
      <alignment wrapText="1"/>
    </xf>
    <xf numFmtId="0" fontId="0" fillId="0" borderId="1" xfId="0" applyFont="1" applyBorder="1" applyAlignment="1">
      <alignment wrapText="1"/>
    </xf>
    <xf numFmtId="2" fontId="0" fillId="0" borderId="0" xfId="0" applyNumberFormat="1" applyFont="1" applyBorder="1" applyAlignment="1">
      <alignment/>
    </xf>
    <xf numFmtId="2" fontId="0" fillId="0" borderId="0" xfId="0" applyNumberFormat="1" applyFont="1" applyAlignment="1" quotePrefix="1">
      <alignment/>
    </xf>
    <xf numFmtId="0" fontId="7" fillId="0" borderId="2" xfId="0" applyFont="1" applyBorder="1" applyAlignment="1">
      <alignment vertical="top" wrapText="1"/>
    </xf>
    <xf numFmtId="0" fontId="0" fillId="0" borderId="2" xfId="0" applyFont="1" applyBorder="1" applyAlignment="1" quotePrefix="1">
      <alignment horizontal="center"/>
    </xf>
    <xf numFmtId="2" fontId="0" fillId="0" borderId="0" xfId="0" applyNumberFormat="1" applyFont="1" applyAlignment="1">
      <alignment/>
    </xf>
    <xf numFmtId="2" fontId="0" fillId="0" borderId="0" xfId="0" applyNumberFormat="1" applyFont="1" applyBorder="1" applyAlignment="1" quotePrefix="1">
      <alignment/>
    </xf>
    <xf numFmtId="2" fontId="0" fillId="0" borderId="2" xfId="0" applyNumberFormat="1" applyFont="1" applyBorder="1" applyAlignment="1">
      <alignment/>
    </xf>
    <xf numFmtId="1" fontId="0" fillId="0" borderId="2" xfId="0" applyNumberFormat="1" applyFont="1" applyBorder="1" applyAlignment="1">
      <alignment/>
    </xf>
    <xf numFmtId="2" fontId="0" fillId="0" borderId="1" xfId="0" applyNumberFormat="1" applyFont="1" applyBorder="1" applyAlignment="1">
      <alignment horizontal="right"/>
    </xf>
    <xf numFmtId="1" fontId="0" fillId="0" borderId="1" xfId="0" applyNumberFormat="1" applyFont="1" applyBorder="1" applyAlignment="1">
      <alignment/>
    </xf>
    <xf numFmtId="176" fontId="0" fillId="0" borderId="1" xfId="0" applyNumberFormat="1" applyFont="1" applyBorder="1" applyAlignment="1">
      <alignment/>
    </xf>
    <xf numFmtId="4" fontId="0" fillId="0" borderId="0" xfId="0" applyNumberFormat="1" applyFont="1" applyBorder="1" applyAlignment="1">
      <alignment/>
    </xf>
    <xf numFmtId="15" fontId="0" fillId="2" borderId="1" xfId="0" applyNumberFormat="1" applyFont="1" applyFill="1" applyBorder="1" applyAlignment="1">
      <alignment/>
    </xf>
    <xf numFmtId="0" fontId="13" fillId="0" borderId="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0" fillId="0" borderId="2" xfId="0" applyBorder="1" applyAlignment="1">
      <alignment horizontal="center"/>
    </xf>
    <xf numFmtId="0" fontId="2" fillId="0" borderId="2"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quotePrefix="1">
      <alignment horizontal="center"/>
    </xf>
    <xf numFmtId="16" fontId="0" fillId="0" borderId="3" xfId="0" applyNumberFormat="1" applyBorder="1" applyAlignment="1" quotePrefix="1">
      <alignment horizontal="center"/>
    </xf>
    <xf numFmtId="0" fontId="2" fillId="0" borderId="3" xfId="0" applyFont="1" applyBorder="1" applyAlignment="1">
      <alignment horizontal="center"/>
    </xf>
    <xf numFmtId="0" fontId="2" fillId="0" borderId="0" xfId="0" applyFont="1" applyAlignment="1">
      <alignment horizontal="center"/>
    </xf>
    <xf numFmtId="17" fontId="2" fillId="0" borderId="2" xfId="0" applyNumberFormat="1" applyFont="1" applyBorder="1" applyAlignment="1" quotePrefix="1">
      <alignment horizontal="center"/>
    </xf>
    <xf numFmtId="17" fontId="2" fillId="0" borderId="2" xfId="0" applyNumberFormat="1" applyFont="1" applyBorder="1" applyAlignment="1">
      <alignment horizontal="center"/>
    </xf>
    <xf numFmtId="0" fontId="0" fillId="0" borderId="3" xfId="0" applyFont="1" applyBorder="1" applyAlignment="1">
      <alignment horizontal="center"/>
    </xf>
    <xf numFmtId="0" fontId="9" fillId="0" borderId="0" xfId="0" applyFont="1" applyAlignment="1">
      <alignment wrapText="1"/>
    </xf>
    <xf numFmtId="0" fontId="9" fillId="0" borderId="0" xfId="0" applyFont="1" applyAlignment="1">
      <alignment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wrapText="1"/>
    </xf>
    <xf numFmtId="0" fontId="4" fillId="0" borderId="0" xfId="20" applyFont="1" applyAlignment="1">
      <alignment/>
    </xf>
    <xf numFmtId="0" fontId="14" fillId="0" borderId="0" xfId="2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HO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8"/>
  <sheetViews>
    <sheetView tabSelected="1" workbookViewId="0" topLeftCell="A1">
      <selection activeCell="D20" sqref="D20"/>
    </sheetView>
  </sheetViews>
  <sheetFormatPr defaultColWidth="9.140625" defaultRowHeight="12.75"/>
  <sheetData>
    <row r="1" spans="1:2" s="43" customFormat="1" ht="12.75">
      <c r="A1" s="463" t="s">
        <v>643</v>
      </c>
      <c r="B1" s="2" t="s">
        <v>644</v>
      </c>
    </row>
    <row r="2" spans="1:2" s="43" customFormat="1" ht="12.75">
      <c r="A2" s="463" t="s">
        <v>645</v>
      </c>
      <c r="B2" s="43" t="s">
        <v>646</v>
      </c>
    </row>
    <row r="3" spans="1:2" s="43" customFormat="1" ht="12.75">
      <c r="A3" s="463" t="s">
        <v>647</v>
      </c>
      <c r="B3" s="44" t="s">
        <v>648</v>
      </c>
    </row>
    <row r="4" spans="1:2" s="43" customFormat="1" ht="12.75">
      <c r="A4" s="463" t="s">
        <v>649</v>
      </c>
      <c r="B4" s="44" t="s">
        <v>650</v>
      </c>
    </row>
    <row r="5" spans="1:2" s="43" customFormat="1" ht="12.75">
      <c r="A5" s="463" t="s">
        <v>651</v>
      </c>
      <c r="B5" s="44" t="s">
        <v>652</v>
      </c>
    </row>
    <row r="6" spans="1:2" s="43" customFormat="1" ht="12.75">
      <c r="A6" s="463" t="s">
        <v>653</v>
      </c>
      <c r="B6" s="44" t="s">
        <v>654</v>
      </c>
    </row>
    <row r="7" spans="1:2" s="43" customFormat="1" ht="12.75">
      <c r="A7" s="463" t="s">
        <v>655</v>
      </c>
      <c r="B7" s="43" t="s">
        <v>656</v>
      </c>
    </row>
    <row r="8" spans="1:2" s="43" customFormat="1" ht="12.75">
      <c r="A8" s="463" t="s">
        <v>657</v>
      </c>
      <c r="B8" s="43" t="s">
        <v>658</v>
      </c>
    </row>
    <row r="9" spans="1:2" s="43" customFormat="1" ht="12.75">
      <c r="A9" s="463" t="s">
        <v>659</v>
      </c>
      <c r="B9" s="43" t="s">
        <v>660</v>
      </c>
    </row>
    <row r="10" spans="1:2" s="43" customFormat="1" ht="12.75">
      <c r="A10" s="463" t="s">
        <v>661</v>
      </c>
      <c r="B10" s="43" t="s">
        <v>662</v>
      </c>
    </row>
    <row r="11" spans="1:2" s="43" customFormat="1" ht="12.75">
      <c r="A11" s="463" t="s">
        <v>663</v>
      </c>
      <c r="B11" s="43" t="s">
        <v>664</v>
      </c>
    </row>
    <row r="12" spans="1:2" s="43" customFormat="1" ht="12.75">
      <c r="A12" s="463" t="s">
        <v>665</v>
      </c>
      <c r="B12" s="43" t="s">
        <v>666</v>
      </c>
    </row>
    <row r="13" spans="1:2" s="43" customFormat="1" ht="12.75">
      <c r="A13" s="463" t="s">
        <v>667</v>
      </c>
      <c r="B13" s="43" t="s">
        <v>668</v>
      </c>
    </row>
    <row r="14" spans="1:2" s="43" customFormat="1" ht="12.75">
      <c r="A14" s="463" t="s">
        <v>669</v>
      </c>
      <c r="B14" s="43" t="s">
        <v>670</v>
      </c>
    </row>
    <row r="15" spans="1:2" s="43" customFormat="1" ht="12.75">
      <c r="A15" s="463" t="s">
        <v>671</v>
      </c>
      <c r="B15" s="43" t="s">
        <v>672</v>
      </c>
    </row>
    <row r="16" spans="1:2" s="43" customFormat="1" ht="12.75">
      <c r="A16" s="463" t="s">
        <v>673</v>
      </c>
      <c r="B16" s="43" t="s">
        <v>674</v>
      </c>
    </row>
    <row r="17" spans="1:2" s="43" customFormat="1" ht="12.75">
      <c r="A17" s="463" t="s">
        <v>675</v>
      </c>
      <c r="B17" s="43" t="s">
        <v>676</v>
      </c>
    </row>
    <row r="18" spans="1:2" s="43" customFormat="1" ht="12.75">
      <c r="A18" s="463" t="s">
        <v>677</v>
      </c>
      <c r="B18" s="43" t="s">
        <v>678</v>
      </c>
    </row>
  </sheetData>
  <hyperlinks>
    <hyperlink ref="A1" location="'TABLE-13-a'!A1" display="Table (a)"/>
    <hyperlink ref="A18" location="'TABLE-13-r'!A1" display="Table (r)"/>
    <hyperlink ref="A17" location="'TABLE-13-q'!A1" display="Table (q)"/>
    <hyperlink ref="A16" location="'TABLE-13-p'!A1" display="Table (p)"/>
    <hyperlink ref="A15" location="'TABLE-13-o'!A1" display="Table (o)"/>
    <hyperlink ref="A14" location="'TABLE-13-n'!A1" display="Table (n)"/>
    <hyperlink ref="A13" location="'TABLE-13-m'!A1" display="Table (m)"/>
    <hyperlink ref="A12" location="'TABLE-13-l'!A1" display="Table (l)"/>
    <hyperlink ref="A11" location="'TABLE-13-k'!A1" display="Table (k)"/>
    <hyperlink ref="A10" location="'TABLE-13-j'!A1" display="Table (j)"/>
    <hyperlink ref="A9" location="'TABLE-13-i'!A1" display="Table (i)"/>
    <hyperlink ref="A8" location="'TABLE-13-h'!A1" display="Table (h)"/>
    <hyperlink ref="A7" location="'TABLE-13-g'!A1" display="Table (g)"/>
    <hyperlink ref="A6" location="'TABLE-13-f'!A1" display="Table (f)"/>
    <hyperlink ref="A5" location="'TABLE-13-e'!A1" display="Table (e)"/>
    <hyperlink ref="A4" location="'TABLE-13-d'!A1" display="Table (d)"/>
    <hyperlink ref="A3" location="'TABLE-13-c'!A1" display="Table (c) "/>
    <hyperlink ref="A2" location="'TABLE-13-b'!A1" display="Table (b)"/>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R68"/>
  <sheetViews>
    <sheetView workbookViewId="0" topLeftCell="A1">
      <selection activeCell="A68" sqref="A68"/>
    </sheetView>
  </sheetViews>
  <sheetFormatPr defaultColWidth="9.140625" defaultRowHeight="12.75"/>
  <cols>
    <col min="1" max="1" width="32.140625" style="0" customWidth="1"/>
    <col min="2" max="2" width="11.28125" style="0" customWidth="1"/>
    <col min="3" max="3" width="9.28125" style="0" customWidth="1"/>
    <col min="4" max="4" width="10.421875" style="0" customWidth="1"/>
    <col min="5" max="5" width="11.28125" style="0" customWidth="1"/>
    <col min="6" max="6" width="11.57421875" style="0" customWidth="1"/>
    <col min="8" max="9" width="11.140625" style="0" customWidth="1"/>
    <col min="10" max="10" width="13.140625" style="0" customWidth="1"/>
    <col min="11" max="11" width="11.140625" style="0" customWidth="1"/>
    <col min="12" max="12" width="12.140625" style="0" customWidth="1"/>
    <col min="13" max="13" width="12.57421875" style="0" customWidth="1"/>
  </cols>
  <sheetData>
    <row r="1" spans="1:14" ht="12.75">
      <c r="A1" s="1" t="s">
        <v>281</v>
      </c>
      <c r="B1" s="2"/>
      <c r="C1" s="2"/>
      <c r="D1" s="2"/>
      <c r="E1" s="2"/>
      <c r="F1" s="2"/>
      <c r="G1" s="2"/>
      <c r="H1" s="2"/>
      <c r="I1" s="2"/>
      <c r="J1" s="2"/>
      <c r="K1" s="2"/>
      <c r="L1" s="2"/>
      <c r="M1" s="36"/>
      <c r="N1" s="2"/>
    </row>
    <row r="2" spans="1:14" ht="12.75">
      <c r="A2" s="4"/>
      <c r="B2" s="8"/>
      <c r="C2" s="8"/>
      <c r="D2" s="8"/>
      <c r="E2" s="8"/>
      <c r="F2" s="8"/>
      <c r="G2" s="8"/>
      <c r="H2" s="8"/>
      <c r="I2" s="8"/>
      <c r="J2" s="8"/>
      <c r="K2" s="8"/>
      <c r="L2" s="8"/>
      <c r="M2" s="172"/>
      <c r="N2" s="173"/>
    </row>
    <row r="3" spans="1:15" ht="12.75">
      <c r="A3" s="10" t="s">
        <v>282</v>
      </c>
      <c r="B3" s="38" t="s">
        <v>283</v>
      </c>
      <c r="C3" s="38" t="s">
        <v>209</v>
      </c>
      <c r="D3" s="3" t="s">
        <v>284</v>
      </c>
      <c r="E3" s="3" t="s">
        <v>285</v>
      </c>
      <c r="F3" s="38" t="s">
        <v>286</v>
      </c>
      <c r="G3" s="3" t="s">
        <v>287</v>
      </c>
      <c r="H3" s="12" t="s">
        <v>288</v>
      </c>
      <c r="I3" s="12" t="s">
        <v>289</v>
      </c>
      <c r="J3" s="7" t="s">
        <v>290</v>
      </c>
      <c r="K3" s="7" t="s">
        <v>289</v>
      </c>
      <c r="L3" s="7" t="s">
        <v>285</v>
      </c>
      <c r="M3" s="38" t="s">
        <v>291</v>
      </c>
      <c r="N3" s="7" t="s">
        <v>292</v>
      </c>
      <c r="O3" s="6" t="s">
        <v>293</v>
      </c>
    </row>
    <row r="4" spans="1:15" ht="12.75">
      <c r="A4" s="2"/>
      <c r="B4" s="3" t="s">
        <v>294</v>
      </c>
      <c r="C4" s="3" t="s">
        <v>218</v>
      </c>
      <c r="D4" s="3" t="s">
        <v>295</v>
      </c>
      <c r="E4" s="3" t="s">
        <v>296</v>
      </c>
      <c r="F4" s="3" t="s">
        <v>297</v>
      </c>
      <c r="G4" s="3" t="s">
        <v>295</v>
      </c>
      <c r="H4" s="7" t="s">
        <v>298</v>
      </c>
      <c r="I4" s="7" t="s">
        <v>299</v>
      </c>
      <c r="J4" s="7" t="s">
        <v>300</v>
      </c>
      <c r="K4" s="7" t="s">
        <v>301</v>
      </c>
      <c r="L4" s="7" t="s">
        <v>302</v>
      </c>
      <c r="M4" s="3" t="s">
        <v>303</v>
      </c>
      <c r="N4" s="7" t="s">
        <v>304</v>
      </c>
      <c r="O4" s="30" t="s">
        <v>305</v>
      </c>
    </row>
    <row r="5" spans="1:15" ht="12.75">
      <c r="A5" s="39"/>
      <c r="B5" s="38"/>
      <c r="C5" s="3" t="s">
        <v>294</v>
      </c>
      <c r="D5" s="3" t="s">
        <v>289</v>
      </c>
      <c r="E5" s="3" t="s">
        <v>218</v>
      </c>
      <c r="F5" s="38"/>
      <c r="G5" s="3" t="s">
        <v>289</v>
      </c>
      <c r="H5" s="7" t="s">
        <v>306</v>
      </c>
      <c r="I5" s="12" t="s">
        <v>307</v>
      </c>
      <c r="J5" s="12" t="s">
        <v>308</v>
      </c>
      <c r="K5" s="7" t="s">
        <v>309</v>
      </c>
      <c r="L5" s="7" t="s">
        <v>296</v>
      </c>
      <c r="M5" s="38" t="s">
        <v>310</v>
      </c>
      <c r="N5" s="7" t="s">
        <v>311</v>
      </c>
      <c r="O5" s="73"/>
    </row>
    <row r="6" spans="1:15" ht="12.75">
      <c r="A6" s="2"/>
      <c r="B6" s="3"/>
      <c r="C6" s="3"/>
      <c r="D6" s="3" t="s">
        <v>229</v>
      </c>
      <c r="E6" s="38" t="s">
        <v>312</v>
      </c>
      <c r="F6" s="3"/>
      <c r="G6" s="3" t="s">
        <v>13</v>
      </c>
      <c r="H6" s="7" t="s">
        <v>313</v>
      </c>
      <c r="I6" s="7" t="s">
        <v>294</v>
      </c>
      <c r="J6" s="7" t="s">
        <v>314</v>
      </c>
      <c r="K6" s="12" t="s">
        <v>297</v>
      </c>
      <c r="L6" s="12" t="s">
        <v>315</v>
      </c>
      <c r="M6" s="3" t="s">
        <v>229</v>
      </c>
      <c r="N6" s="12" t="s">
        <v>316</v>
      </c>
      <c r="O6" s="47" t="s">
        <v>297</v>
      </c>
    </row>
    <row r="7" spans="1:15" ht="12.75">
      <c r="A7" s="21"/>
      <c r="B7" s="123"/>
      <c r="C7" s="123"/>
      <c r="D7" s="123"/>
      <c r="E7" s="123" t="s">
        <v>218</v>
      </c>
      <c r="F7" s="123"/>
      <c r="G7" s="123"/>
      <c r="H7" s="9" t="s">
        <v>231</v>
      </c>
      <c r="I7" s="9"/>
      <c r="J7" s="9" t="s">
        <v>218</v>
      </c>
      <c r="K7" s="123"/>
      <c r="L7" s="9" t="s">
        <v>317</v>
      </c>
      <c r="M7" s="123"/>
      <c r="N7" s="9"/>
      <c r="O7" s="5"/>
    </row>
    <row r="8" spans="1:15" ht="12.75">
      <c r="A8" s="51">
        <v>1</v>
      </c>
      <c r="B8" s="123" t="s">
        <v>75</v>
      </c>
      <c r="C8" s="123" t="s">
        <v>76</v>
      </c>
      <c r="D8" s="123" t="s">
        <v>77</v>
      </c>
      <c r="E8" s="123" t="s">
        <v>78</v>
      </c>
      <c r="F8" s="123" t="s">
        <v>318</v>
      </c>
      <c r="G8" s="123" t="s">
        <v>319</v>
      </c>
      <c r="H8" s="123" t="s">
        <v>320</v>
      </c>
      <c r="I8" s="123" t="s">
        <v>83</v>
      </c>
      <c r="J8" s="123" t="s">
        <v>321</v>
      </c>
      <c r="K8" s="123" t="s">
        <v>322</v>
      </c>
      <c r="L8" s="123" t="s">
        <v>323</v>
      </c>
      <c r="M8" s="123" t="s">
        <v>324</v>
      </c>
      <c r="N8" s="123" t="s">
        <v>325</v>
      </c>
      <c r="O8" s="46" t="s">
        <v>326</v>
      </c>
    </row>
    <row r="9" spans="1:15" ht="12.75">
      <c r="A9" s="161" t="s">
        <v>236</v>
      </c>
      <c r="B9" s="144">
        <v>644</v>
      </c>
      <c r="C9" s="144">
        <v>68029</v>
      </c>
      <c r="D9" s="144">
        <v>19533</v>
      </c>
      <c r="E9" s="144">
        <v>28.71</v>
      </c>
      <c r="F9" s="144">
        <v>1594748</v>
      </c>
      <c r="G9" s="144">
        <v>446602</v>
      </c>
      <c r="H9" s="148">
        <v>28</v>
      </c>
      <c r="I9" s="144">
        <v>19533</v>
      </c>
      <c r="J9" s="148">
        <v>100</v>
      </c>
      <c r="K9" s="144">
        <v>446602</v>
      </c>
      <c r="L9" s="148">
        <v>100</v>
      </c>
      <c r="M9" s="144">
        <v>67</v>
      </c>
      <c r="N9" s="144">
        <v>0.34</v>
      </c>
      <c r="O9" s="144">
        <v>142173</v>
      </c>
    </row>
    <row r="10" spans="1:16" ht="12.75">
      <c r="A10" s="129" t="s">
        <v>119</v>
      </c>
      <c r="B10" s="149">
        <v>70</v>
      </c>
      <c r="C10" s="149">
        <v>8576</v>
      </c>
      <c r="D10" s="149">
        <v>2355</v>
      </c>
      <c r="E10" s="149">
        <v>27.47</v>
      </c>
      <c r="F10" s="149">
        <v>172210</v>
      </c>
      <c r="G10" s="149">
        <v>51855</v>
      </c>
      <c r="H10" s="149">
        <v>30.11</v>
      </c>
      <c r="I10" s="149">
        <v>2355</v>
      </c>
      <c r="J10" s="150">
        <v>100</v>
      </c>
      <c r="K10" s="149">
        <v>51855</v>
      </c>
      <c r="L10" s="150">
        <v>100</v>
      </c>
      <c r="M10" s="149">
        <v>8</v>
      </c>
      <c r="N10" s="149">
        <v>0.36</v>
      </c>
      <c r="O10" s="149">
        <v>14250</v>
      </c>
      <c r="P10" s="43"/>
    </row>
    <row r="11" spans="1:18" ht="12.75">
      <c r="A11" s="129" t="s">
        <v>120</v>
      </c>
      <c r="B11" s="149">
        <v>67</v>
      </c>
      <c r="C11" s="149">
        <v>5889</v>
      </c>
      <c r="D11" s="149">
        <v>1793</v>
      </c>
      <c r="E11" s="150">
        <v>30.44</v>
      </c>
      <c r="F11" s="149">
        <v>172127</v>
      </c>
      <c r="G11" s="149">
        <v>48101</v>
      </c>
      <c r="H11" s="150">
        <v>27.95</v>
      </c>
      <c r="I11" s="149">
        <v>1793</v>
      </c>
      <c r="J11" s="150">
        <v>100</v>
      </c>
      <c r="K11" s="149">
        <v>48101</v>
      </c>
      <c r="L11" s="150">
        <v>100</v>
      </c>
      <c r="M11" s="149">
        <v>5</v>
      </c>
      <c r="N11" s="149">
        <v>0.28</v>
      </c>
      <c r="O11" s="56">
        <v>14340</v>
      </c>
      <c r="P11" s="43"/>
      <c r="Q11" s="43"/>
      <c r="R11" s="43"/>
    </row>
    <row r="12" spans="1:16" ht="12.75">
      <c r="A12" s="129" t="s">
        <v>121</v>
      </c>
      <c r="B12" s="149">
        <v>74</v>
      </c>
      <c r="C12" s="149">
        <v>7241</v>
      </c>
      <c r="D12" s="149">
        <v>2121</v>
      </c>
      <c r="E12" s="150">
        <v>29.3</v>
      </c>
      <c r="F12" s="149">
        <v>183496</v>
      </c>
      <c r="G12" s="149">
        <v>52049</v>
      </c>
      <c r="H12" s="150">
        <v>28.37</v>
      </c>
      <c r="I12" s="149">
        <v>2121</v>
      </c>
      <c r="J12" s="150">
        <v>100</v>
      </c>
      <c r="K12" s="149">
        <v>52049</v>
      </c>
      <c r="L12" s="150">
        <v>100</v>
      </c>
      <c r="M12" s="149">
        <v>6</v>
      </c>
      <c r="N12" s="149">
        <v>0.29</v>
      </c>
      <c r="O12" s="56">
        <v>15535</v>
      </c>
      <c r="P12" s="43"/>
    </row>
    <row r="13" spans="1:16" ht="12.75">
      <c r="A13" s="129" t="s">
        <v>122</v>
      </c>
      <c r="B13" s="149">
        <v>58</v>
      </c>
      <c r="C13" s="149">
        <v>6068</v>
      </c>
      <c r="D13" s="149">
        <v>1792</v>
      </c>
      <c r="E13" s="150">
        <v>29.53</v>
      </c>
      <c r="F13" s="149">
        <v>136036</v>
      </c>
      <c r="G13" s="149">
        <v>40449</v>
      </c>
      <c r="H13" s="150">
        <v>29.73</v>
      </c>
      <c r="I13" s="149">
        <v>1792</v>
      </c>
      <c r="J13" s="150">
        <v>100</v>
      </c>
      <c r="K13" s="149">
        <v>40449</v>
      </c>
      <c r="L13" s="150">
        <v>100</v>
      </c>
      <c r="M13" s="149">
        <v>6</v>
      </c>
      <c r="N13" s="149">
        <v>0.32</v>
      </c>
      <c r="O13" s="56">
        <v>11118</v>
      </c>
      <c r="P13" s="43"/>
    </row>
    <row r="14" spans="1:15" ht="12.75">
      <c r="A14" s="129" t="s">
        <v>168</v>
      </c>
      <c r="B14" s="149">
        <v>64</v>
      </c>
      <c r="C14" s="149">
        <v>6197</v>
      </c>
      <c r="D14" s="149">
        <v>1739</v>
      </c>
      <c r="E14" s="149">
        <v>28.06</v>
      </c>
      <c r="F14" s="149">
        <v>140300</v>
      </c>
      <c r="G14" s="149">
        <v>39354</v>
      </c>
      <c r="H14" s="149">
        <v>28.05</v>
      </c>
      <c r="I14" s="149">
        <v>1739</v>
      </c>
      <c r="J14" s="150">
        <v>100</v>
      </c>
      <c r="K14" s="149">
        <v>39354</v>
      </c>
      <c r="L14" s="150">
        <v>100</v>
      </c>
      <c r="M14" s="149">
        <v>6</v>
      </c>
      <c r="N14" s="149">
        <v>0.33</v>
      </c>
      <c r="O14" s="56">
        <v>12206</v>
      </c>
    </row>
    <row r="15" spans="1:16" ht="12.75">
      <c r="A15" s="129" t="s">
        <v>124</v>
      </c>
      <c r="B15" s="149">
        <v>63</v>
      </c>
      <c r="C15" s="149">
        <v>5499</v>
      </c>
      <c r="D15" s="149">
        <v>1484</v>
      </c>
      <c r="E15" s="149">
        <v>26.99</v>
      </c>
      <c r="F15" s="149">
        <v>127807</v>
      </c>
      <c r="G15" s="149">
        <v>32573</v>
      </c>
      <c r="H15" s="149">
        <v>25.49</v>
      </c>
      <c r="I15" s="149">
        <v>1484</v>
      </c>
      <c r="J15" s="150">
        <v>100</v>
      </c>
      <c r="K15" s="149">
        <v>32573</v>
      </c>
      <c r="L15" s="150">
        <v>100</v>
      </c>
      <c r="M15" s="149">
        <v>6</v>
      </c>
      <c r="N15" s="149">
        <v>0.38</v>
      </c>
      <c r="O15" s="56">
        <v>9636</v>
      </c>
      <c r="P15" s="43"/>
    </row>
    <row r="16" spans="1:15" ht="12.75">
      <c r="A16" s="129" t="s">
        <v>125</v>
      </c>
      <c r="B16" s="149">
        <v>54</v>
      </c>
      <c r="C16" s="149">
        <v>4664</v>
      </c>
      <c r="D16" s="149">
        <v>1310</v>
      </c>
      <c r="E16" s="149">
        <v>28.08</v>
      </c>
      <c r="F16" s="149">
        <v>121978</v>
      </c>
      <c r="G16" s="149">
        <v>30347</v>
      </c>
      <c r="H16" s="149">
        <v>24.88</v>
      </c>
      <c r="I16" s="149">
        <v>1310</v>
      </c>
      <c r="J16" s="150">
        <v>100</v>
      </c>
      <c r="K16" s="149">
        <v>30347</v>
      </c>
      <c r="L16" s="150">
        <v>100</v>
      </c>
      <c r="M16" s="149">
        <v>4</v>
      </c>
      <c r="N16" s="149">
        <v>0.27</v>
      </c>
      <c r="O16" s="56">
        <v>11489</v>
      </c>
    </row>
    <row r="17" spans="1:15" ht="12.75">
      <c r="A17" s="129" t="s">
        <v>169</v>
      </c>
      <c r="B17" s="149">
        <v>67</v>
      </c>
      <c r="C17" s="149">
        <v>6633</v>
      </c>
      <c r="D17" s="149">
        <v>1778</v>
      </c>
      <c r="E17" s="149">
        <v>26.81</v>
      </c>
      <c r="F17" s="149">
        <v>149842</v>
      </c>
      <c r="G17" s="149">
        <v>36217</v>
      </c>
      <c r="H17" s="149">
        <v>24.17</v>
      </c>
      <c r="I17" s="149">
        <v>1778</v>
      </c>
      <c r="J17" s="150">
        <v>100</v>
      </c>
      <c r="K17" s="149">
        <v>36217</v>
      </c>
      <c r="L17" s="150">
        <v>100</v>
      </c>
      <c r="M17" s="149">
        <v>5</v>
      </c>
      <c r="N17" s="150">
        <v>0.3</v>
      </c>
      <c r="O17" s="56">
        <v>13398</v>
      </c>
    </row>
    <row r="18" spans="1:15" ht="12.75">
      <c r="A18" s="129" t="s">
        <v>127</v>
      </c>
      <c r="B18" s="149">
        <v>72</v>
      </c>
      <c r="C18" s="149">
        <v>9976</v>
      </c>
      <c r="D18" s="149">
        <v>3058</v>
      </c>
      <c r="E18" s="149">
        <v>30.65</v>
      </c>
      <c r="F18" s="149">
        <v>216397</v>
      </c>
      <c r="G18" s="149">
        <v>66750</v>
      </c>
      <c r="H18" s="149">
        <v>30.85</v>
      </c>
      <c r="I18" s="149">
        <v>3058</v>
      </c>
      <c r="J18" s="150">
        <v>100</v>
      </c>
      <c r="K18" s="149">
        <v>66750</v>
      </c>
      <c r="L18" s="150">
        <v>100</v>
      </c>
      <c r="M18" s="149">
        <v>12</v>
      </c>
      <c r="N18" s="150">
        <v>0.4</v>
      </c>
      <c r="O18" s="56">
        <v>26471</v>
      </c>
    </row>
    <row r="19" spans="1:15" ht="12.75">
      <c r="A19" s="129" t="s">
        <v>128</v>
      </c>
      <c r="B19" s="149">
        <v>57</v>
      </c>
      <c r="C19" s="149">
        <v>7287</v>
      </c>
      <c r="D19" s="149">
        <v>2102</v>
      </c>
      <c r="E19" s="149">
        <v>28.85</v>
      </c>
      <c r="F19" s="149">
        <v>174555</v>
      </c>
      <c r="G19" s="149">
        <v>48907</v>
      </c>
      <c r="H19" s="149">
        <v>28.02</v>
      </c>
      <c r="I19" s="149">
        <v>2102</v>
      </c>
      <c r="J19" s="150">
        <v>100</v>
      </c>
      <c r="K19" s="149">
        <v>48907</v>
      </c>
      <c r="L19" s="150">
        <v>100</v>
      </c>
      <c r="M19" s="149">
        <v>9</v>
      </c>
      <c r="N19" s="149">
        <v>0.44</v>
      </c>
      <c r="O19" s="149">
        <v>13730</v>
      </c>
    </row>
    <row r="20" spans="1:15" ht="12.75">
      <c r="A20" s="125" t="s">
        <v>68</v>
      </c>
      <c r="B20" s="144">
        <v>600</v>
      </c>
      <c r="C20" s="144">
        <v>81844</v>
      </c>
      <c r="D20" s="144">
        <v>22724</v>
      </c>
      <c r="E20" s="144">
        <v>27.77</v>
      </c>
      <c r="F20" s="144">
        <v>1516839</v>
      </c>
      <c r="G20" s="144">
        <v>409353</v>
      </c>
      <c r="H20" s="144">
        <v>26.99</v>
      </c>
      <c r="I20" s="144">
        <v>22635</v>
      </c>
      <c r="J20" s="148">
        <v>100</v>
      </c>
      <c r="K20" s="144">
        <v>407975</v>
      </c>
      <c r="L20" s="148">
        <v>100</v>
      </c>
      <c r="M20" s="144">
        <v>89</v>
      </c>
      <c r="N20" s="144">
        <v>0.39</v>
      </c>
      <c r="O20" s="112">
        <v>131426</v>
      </c>
    </row>
    <row r="21" spans="1:15" ht="12.75">
      <c r="A21" s="129" t="s">
        <v>170</v>
      </c>
      <c r="B21" s="149">
        <v>62</v>
      </c>
      <c r="C21" s="149">
        <v>7477</v>
      </c>
      <c r="D21" s="149">
        <v>2229</v>
      </c>
      <c r="E21" s="149">
        <v>29.81</v>
      </c>
      <c r="F21" s="149">
        <v>174899</v>
      </c>
      <c r="G21" s="149">
        <v>48029</v>
      </c>
      <c r="H21" s="149">
        <v>27.46</v>
      </c>
      <c r="I21" s="149">
        <v>2223</v>
      </c>
      <c r="J21" s="150">
        <v>100</v>
      </c>
      <c r="K21" s="149">
        <v>47899</v>
      </c>
      <c r="L21" s="150">
        <v>100</v>
      </c>
      <c r="M21" s="149">
        <v>6</v>
      </c>
      <c r="N21" s="149">
        <v>0.29</v>
      </c>
      <c r="O21" s="174">
        <v>13256</v>
      </c>
    </row>
    <row r="22" spans="1:15" ht="12.75">
      <c r="A22" s="129" t="s">
        <v>130</v>
      </c>
      <c r="B22" s="149">
        <v>52</v>
      </c>
      <c r="C22" s="149">
        <v>6032</v>
      </c>
      <c r="D22" s="149">
        <v>1770</v>
      </c>
      <c r="E22" s="150">
        <f>(D22/C22)*100</f>
        <v>29.343501326259947</v>
      </c>
      <c r="F22" s="149">
        <v>133753</v>
      </c>
      <c r="G22" s="149">
        <v>37352</v>
      </c>
      <c r="H22" s="150">
        <f aca="true" t="shared" si="0" ref="H22:H33">(G22/F22)*100</f>
        <v>27.92610259209139</v>
      </c>
      <c r="I22" s="149">
        <v>1765</v>
      </c>
      <c r="J22" s="150">
        <v>100</v>
      </c>
      <c r="K22" s="149">
        <v>37246</v>
      </c>
      <c r="L22" s="150">
        <v>100</v>
      </c>
      <c r="M22" s="149">
        <v>6</v>
      </c>
      <c r="N22" s="149">
        <v>0.31</v>
      </c>
      <c r="O22" s="174">
        <v>10581</v>
      </c>
    </row>
    <row r="23" spans="1:15" ht="12.75">
      <c r="A23" s="161" t="s">
        <v>236</v>
      </c>
      <c r="B23" s="175">
        <v>485</v>
      </c>
      <c r="C23" s="175">
        <v>68334</v>
      </c>
      <c r="D23" s="175">
        <v>18725</v>
      </c>
      <c r="E23" s="176">
        <f>(D23/C23)*100</f>
        <v>27.40217168612989</v>
      </c>
      <c r="F23" s="175">
        <v>1208188</v>
      </c>
      <c r="G23" s="175">
        <v>323973</v>
      </c>
      <c r="H23" s="176">
        <f>(G23/F23)*100</f>
        <v>26.814783791926423</v>
      </c>
      <c r="I23" s="175">
        <v>18645</v>
      </c>
      <c r="J23" s="176">
        <v>100</v>
      </c>
      <c r="K23" s="175">
        <v>322830</v>
      </c>
      <c r="L23" s="176">
        <v>100</v>
      </c>
      <c r="M23" s="134">
        <v>78</v>
      </c>
      <c r="N23" s="175">
        <v>0.24</v>
      </c>
      <c r="O23" s="175">
        <v>107590</v>
      </c>
    </row>
    <row r="24" spans="1:15" ht="12.75">
      <c r="A24" s="129" t="s">
        <v>131</v>
      </c>
      <c r="B24" s="149">
        <v>55</v>
      </c>
      <c r="C24" s="149">
        <v>6601</v>
      </c>
      <c r="D24" s="149">
        <v>1861</v>
      </c>
      <c r="E24" s="150">
        <f>(D24/C24)*100</f>
        <v>28.192698076049084</v>
      </c>
      <c r="F24" s="149">
        <v>148258</v>
      </c>
      <c r="G24" s="149">
        <v>40098</v>
      </c>
      <c r="H24" s="150">
        <f>(G24/F24)*100</f>
        <v>27.046095320319985</v>
      </c>
      <c r="I24" s="149">
        <v>1854</v>
      </c>
      <c r="J24" s="150">
        <v>100</v>
      </c>
      <c r="K24" s="149">
        <v>39964</v>
      </c>
      <c r="L24" s="150">
        <v>100</v>
      </c>
      <c r="M24" s="149">
        <v>7</v>
      </c>
      <c r="N24" s="149">
        <v>0.36</v>
      </c>
      <c r="O24" s="174">
        <v>13633</v>
      </c>
    </row>
    <row r="25" spans="1:15" ht="12.75">
      <c r="A25" s="107" t="s">
        <v>132</v>
      </c>
      <c r="B25" s="149">
        <v>55</v>
      </c>
      <c r="C25" s="149">
        <v>6211</v>
      </c>
      <c r="D25" s="149">
        <v>1723</v>
      </c>
      <c r="E25" s="150">
        <f>(D25/C25)*100</f>
        <v>27.741104492030267</v>
      </c>
      <c r="F25" s="149">
        <v>142814</v>
      </c>
      <c r="G25" s="149">
        <v>36295</v>
      </c>
      <c r="H25" s="150">
        <f>(G25/F25)*100</f>
        <v>25.414175080874422</v>
      </c>
      <c r="I25" s="149">
        <v>1718</v>
      </c>
      <c r="J25" s="150">
        <v>100</v>
      </c>
      <c r="K25" s="149">
        <v>36194</v>
      </c>
      <c r="L25" s="150">
        <v>100</v>
      </c>
      <c r="M25" s="149">
        <v>5</v>
      </c>
      <c r="N25" s="149">
        <v>0.29</v>
      </c>
      <c r="O25" s="174">
        <v>11482</v>
      </c>
    </row>
    <row r="26" spans="1:15" ht="12.75">
      <c r="A26" s="129" t="s">
        <v>133</v>
      </c>
      <c r="B26" s="149">
        <v>42</v>
      </c>
      <c r="C26" s="149">
        <v>5201</v>
      </c>
      <c r="D26" s="149">
        <v>1416</v>
      </c>
      <c r="E26" s="150">
        <f aca="true" t="shared" si="1" ref="E26:E33">(D26/C26)*100</f>
        <v>27.225533551240144</v>
      </c>
      <c r="F26" s="149">
        <v>104748</v>
      </c>
      <c r="G26" s="149">
        <v>27653</v>
      </c>
      <c r="H26" s="150">
        <f t="shared" si="0"/>
        <v>26.399549394737846</v>
      </c>
      <c r="I26" s="149">
        <v>1412</v>
      </c>
      <c r="J26" s="150">
        <v>100</v>
      </c>
      <c r="K26" s="149">
        <v>27574</v>
      </c>
      <c r="L26" s="150">
        <v>100</v>
      </c>
      <c r="M26" s="149">
        <v>5</v>
      </c>
      <c r="N26" s="149">
        <v>0.32</v>
      </c>
      <c r="O26" s="174">
        <v>9155</v>
      </c>
    </row>
    <row r="27" spans="1:15" ht="12.75">
      <c r="A27" s="129" t="s">
        <v>134</v>
      </c>
      <c r="B27" s="149">
        <v>50</v>
      </c>
      <c r="C27" s="149">
        <v>6473</v>
      </c>
      <c r="D27" s="149">
        <v>1822</v>
      </c>
      <c r="E27" s="150">
        <f t="shared" si="1"/>
        <v>28.147690406303106</v>
      </c>
      <c r="F27" s="149">
        <v>135376</v>
      </c>
      <c r="G27" s="149">
        <v>33857</v>
      </c>
      <c r="H27" s="150">
        <f t="shared" si="0"/>
        <v>25.00960288381988</v>
      </c>
      <c r="I27" s="149">
        <v>1814</v>
      </c>
      <c r="J27" s="150">
        <v>100</v>
      </c>
      <c r="K27" s="149">
        <v>33741</v>
      </c>
      <c r="L27" s="150">
        <v>100</v>
      </c>
      <c r="M27" s="149">
        <v>7</v>
      </c>
      <c r="N27" s="150">
        <v>0.4</v>
      </c>
      <c r="O27" s="174">
        <v>13171</v>
      </c>
    </row>
    <row r="28" spans="1:15" ht="12.75">
      <c r="A28" s="107" t="s">
        <v>135</v>
      </c>
      <c r="B28">
        <v>54</v>
      </c>
      <c r="C28">
        <v>8535</v>
      </c>
      <c r="D28">
        <v>2300</v>
      </c>
      <c r="E28" s="150">
        <f t="shared" si="1"/>
        <v>26.947861745752782</v>
      </c>
      <c r="F28">
        <v>132088</v>
      </c>
      <c r="G28">
        <v>35618</v>
      </c>
      <c r="H28" s="150">
        <f t="shared" si="0"/>
        <v>26.9653564290473</v>
      </c>
      <c r="I28">
        <v>2288</v>
      </c>
      <c r="J28" s="159">
        <v>100</v>
      </c>
      <c r="K28">
        <v>35463</v>
      </c>
      <c r="L28" s="150">
        <v>100</v>
      </c>
      <c r="M28" s="79">
        <v>11</v>
      </c>
      <c r="N28">
        <v>0.49</v>
      </c>
      <c r="O28" s="174">
        <v>10373</v>
      </c>
    </row>
    <row r="29" spans="1:15" ht="12.75">
      <c r="A29" s="129" t="s">
        <v>136</v>
      </c>
      <c r="B29" s="149">
        <v>58</v>
      </c>
      <c r="C29" s="149">
        <v>10013</v>
      </c>
      <c r="D29" s="149">
        <v>2831</v>
      </c>
      <c r="E29" s="150">
        <f t="shared" si="1"/>
        <v>28.27324478178368</v>
      </c>
      <c r="F29" s="149">
        <v>152560</v>
      </c>
      <c r="G29" s="149">
        <v>42894</v>
      </c>
      <c r="H29" s="150">
        <f t="shared" si="0"/>
        <v>28.116151022548507</v>
      </c>
      <c r="I29" s="149">
        <v>2818</v>
      </c>
      <c r="J29" s="150">
        <v>100</v>
      </c>
      <c r="K29" s="149">
        <v>42745</v>
      </c>
      <c r="L29" s="150">
        <v>100</v>
      </c>
      <c r="M29" s="149">
        <v>12</v>
      </c>
      <c r="N29" s="149">
        <v>0.43</v>
      </c>
      <c r="O29" s="174">
        <v>13404</v>
      </c>
    </row>
    <row r="30" spans="1:15" ht="12.75">
      <c r="A30" s="129" t="s">
        <v>137</v>
      </c>
      <c r="B30" s="149">
        <v>47</v>
      </c>
      <c r="C30" s="149">
        <v>7798</v>
      </c>
      <c r="D30" s="149">
        <v>2101</v>
      </c>
      <c r="E30" s="150">
        <f t="shared" si="1"/>
        <v>26.942805847653243</v>
      </c>
      <c r="F30" s="149">
        <v>114729</v>
      </c>
      <c r="G30" s="149">
        <v>31308</v>
      </c>
      <c r="H30" s="150">
        <f t="shared" si="0"/>
        <v>27.28865413278247</v>
      </c>
      <c r="I30" s="149">
        <v>2092</v>
      </c>
      <c r="J30" s="150">
        <v>100</v>
      </c>
      <c r="K30" s="149">
        <v>31198</v>
      </c>
      <c r="L30" s="150">
        <v>100</v>
      </c>
      <c r="M30" s="149">
        <v>9</v>
      </c>
      <c r="N30" s="149">
        <v>0.43</v>
      </c>
      <c r="O30" s="174">
        <v>10174</v>
      </c>
    </row>
    <row r="31" spans="1:15" ht="12.75">
      <c r="A31" s="129" t="s">
        <v>138</v>
      </c>
      <c r="B31" s="149">
        <v>46</v>
      </c>
      <c r="C31" s="149">
        <v>6679</v>
      </c>
      <c r="D31" s="149">
        <v>1829</v>
      </c>
      <c r="E31" s="150">
        <f t="shared" si="1"/>
        <v>27.384338972900135</v>
      </c>
      <c r="F31" s="149">
        <v>106133</v>
      </c>
      <c r="G31" s="149">
        <v>30065</v>
      </c>
      <c r="H31" s="150">
        <f t="shared" si="0"/>
        <v>28.327664345679477</v>
      </c>
      <c r="I31" s="149">
        <v>1821</v>
      </c>
      <c r="J31" s="150">
        <v>100</v>
      </c>
      <c r="K31" s="149">
        <v>29964</v>
      </c>
      <c r="L31" s="150">
        <v>100</v>
      </c>
      <c r="M31" s="149">
        <v>8</v>
      </c>
      <c r="N31" s="149">
        <v>0.42</v>
      </c>
      <c r="O31" s="174">
        <v>10586</v>
      </c>
    </row>
    <row r="32" spans="1:15" ht="12.75">
      <c r="A32" s="107" t="s">
        <v>139</v>
      </c>
      <c r="B32">
        <v>41</v>
      </c>
      <c r="C32">
        <v>5628</v>
      </c>
      <c r="D32">
        <v>1527</v>
      </c>
      <c r="E32" s="150">
        <f t="shared" si="1"/>
        <v>27.132196162046906</v>
      </c>
      <c r="F32">
        <v>88444</v>
      </c>
      <c r="G32">
        <v>24561</v>
      </c>
      <c r="H32" s="150">
        <f t="shared" si="0"/>
        <v>27.770114422685545</v>
      </c>
      <c r="I32">
        <v>1520</v>
      </c>
      <c r="J32" s="159">
        <v>100</v>
      </c>
      <c r="K32">
        <v>24449</v>
      </c>
      <c r="L32" s="159">
        <v>100</v>
      </c>
      <c r="M32" s="79">
        <v>8</v>
      </c>
      <c r="N32">
        <v>0.49</v>
      </c>
      <c r="O32" s="174">
        <v>7921</v>
      </c>
    </row>
    <row r="33" spans="1:15" ht="12.75">
      <c r="A33" s="107" t="s">
        <v>140</v>
      </c>
      <c r="B33" s="79">
        <v>37</v>
      </c>
      <c r="C33" s="79">
        <v>5195</v>
      </c>
      <c r="D33" s="79">
        <v>1315</v>
      </c>
      <c r="E33" s="150">
        <f t="shared" si="1"/>
        <v>25.312800769971126</v>
      </c>
      <c r="F33" s="79">
        <v>83038</v>
      </c>
      <c r="G33" s="79">
        <v>21624</v>
      </c>
      <c r="H33" s="150">
        <f t="shared" si="0"/>
        <v>26.04108962161902</v>
      </c>
      <c r="I33" s="79">
        <v>1308</v>
      </c>
      <c r="J33" s="177">
        <v>100</v>
      </c>
      <c r="K33" s="79">
        <v>21538</v>
      </c>
      <c r="L33" s="177">
        <v>100</v>
      </c>
      <c r="M33" s="79">
        <v>6</v>
      </c>
      <c r="N33" s="79">
        <v>0.49</v>
      </c>
      <c r="O33" s="174">
        <v>7691</v>
      </c>
    </row>
    <row r="34" spans="1:14" ht="12.75">
      <c r="A34" s="107"/>
      <c r="B34" s="79"/>
      <c r="C34" s="79"/>
      <c r="D34" s="79"/>
      <c r="E34" s="82"/>
      <c r="F34" s="79"/>
      <c r="G34" s="79"/>
      <c r="H34" s="150"/>
      <c r="I34" s="79"/>
      <c r="J34" s="177"/>
      <c r="K34" s="79"/>
      <c r="L34" s="177"/>
      <c r="M34" s="79"/>
      <c r="N34" s="79"/>
    </row>
    <row r="35" spans="1:15" ht="12.75">
      <c r="A35" s="161" t="s">
        <v>69</v>
      </c>
      <c r="B35" s="144">
        <v>449</v>
      </c>
      <c r="C35" s="144">
        <v>78800</v>
      </c>
      <c r="D35" s="165">
        <v>20228</v>
      </c>
      <c r="E35" s="148">
        <f>(D35/C35)*100</f>
        <v>25.67005076142132</v>
      </c>
      <c r="F35" s="165">
        <v>1140969</v>
      </c>
      <c r="G35" s="144">
        <v>277101</v>
      </c>
      <c r="H35" s="148">
        <f>(G35/F35)*100</f>
        <v>24.28646177065284</v>
      </c>
      <c r="I35" s="165">
        <v>20141</v>
      </c>
      <c r="J35" s="148">
        <v>100</v>
      </c>
      <c r="K35" s="144">
        <v>277101</v>
      </c>
      <c r="L35" s="148">
        <v>100</v>
      </c>
      <c r="M35" s="144">
        <v>87</v>
      </c>
      <c r="N35" s="142">
        <v>0.43</v>
      </c>
      <c r="O35" s="112">
        <f>SUM(O37:O48)</f>
        <v>97242</v>
      </c>
    </row>
    <row r="36" spans="1:14" ht="12.75">
      <c r="A36" s="161"/>
      <c r="B36" s="144"/>
      <c r="C36" s="144"/>
      <c r="D36" s="165"/>
      <c r="E36" s="148"/>
      <c r="F36" s="165"/>
      <c r="G36" s="144"/>
      <c r="H36" s="148"/>
      <c r="I36" s="165"/>
      <c r="J36" s="148"/>
      <c r="K36" s="144"/>
      <c r="L36" s="148"/>
      <c r="M36" s="144"/>
      <c r="N36" s="142"/>
    </row>
    <row r="37" spans="1:15" ht="12.75">
      <c r="A37" s="129" t="s">
        <v>327</v>
      </c>
      <c r="B37" s="149">
        <v>47</v>
      </c>
      <c r="C37" s="149">
        <v>8428</v>
      </c>
      <c r="D37" s="149">
        <v>2002</v>
      </c>
      <c r="E37" s="148">
        <f aca="true" t="shared" si="2" ref="E37:E48">(D37/C37)*100</f>
        <v>23.754152823920265</v>
      </c>
      <c r="F37" s="149">
        <v>114085</v>
      </c>
      <c r="G37" s="149">
        <v>29903</v>
      </c>
      <c r="H37" s="150">
        <f aca="true" t="shared" si="3" ref="H37:H48">(G37/F37)*100</f>
        <v>26.21115834684665</v>
      </c>
      <c r="I37" s="149">
        <v>2002</v>
      </c>
      <c r="J37" s="150">
        <v>100</v>
      </c>
      <c r="K37" s="149">
        <v>29903</v>
      </c>
      <c r="L37" s="150">
        <v>100</v>
      </c>
      <c r="M37" s="149">
        <v>8</v>
      </c>
      <c r="N37" s="150">
        <v>0.4</v>
      </c>
      <c r="O37" s="174">
        <v>10417</v>
      </c>
    </row>
    <row r="38" spans="1:15" ht="12.75">
      <c r="A38" s="129" t="s">
        <v>238</v>
      </c>
      <c r="B38" s="149">
        <v>42</v>
      </c>
      <c r="C38" s="149">
        <v>8815</v>
      </c>
      <c r="D38" s="149">
        <v>2221</v>
      </c>
      <c r="E38" s="148">
        <f t="shared" si="2"/>
        <v>25.195689166193986</v>
      </c>
      <c r="F38" s="149">
        <v>100267</v>
      </c>
      <c r="G38" s="149">
        <v>28158</v>
      </c>
      <c r="H38" s="150">
        <f t="shared" si="3"/>
        <v>28.083018341029454</v>
      </c>
      <c r="I38" s="149">
        <v>2221</v>
      </c>
      <c r="J38" s="150">
        <v>100</v>
      </c>
      <c r="K38" s="149">
        <v>28158</v>
      </c>
      <c r="L38" s="150">
        <v>100</v>
      </c>
      <c r="M38" s="149">
        <v>9</v>
      </c>
      <c r="N38" s="150">
        <v>0.4</v>
      </c>
      <c r="O38" s="174">
        <v>9802</v>
      </c>
    </row>
    <row r="39" spans="1:15" ht="12.75">
      <c r="A39" s="129" t="s">
        <v>239</v>
      </c>
      <c r="B39" s="149">
        <v>41</v>
      </c>
      <c r="C39" s="149">
        <v>8211</v>
      </c>
      <c r="D39" s="149">
        <v>1950</v>
      </c>
      <c r="E39" s="148">
        <f t="shared" si="2"/>
        <v>23.748629886737305</v>
      </c>
      <c r="F39" s="149">
        <v>97755</v>
      </c>
      <c r="G39" s="149">
        <v>25031</v>
      </c>
      <c r="H39" s="150">
        <f t="shared" si="3"/>
        <v>25.605851363101635</v>
      </c>
      <c r="I39" s="149">
        <v>1950</v>
      </c>
      <c r="J39" s="150">
        <v>100</v>
      </c>
      <c r="K39" s="149">
        <v>25031</v>
      </c>
      <c r="L39" s="150">
        <v>100</v>
      </c>
      <c r="M39" s="149">
        <v>9</v>
      </c>
      <c r="N39" s="149">
        <v>0.44</v>
      </c>
      <c r="O39" s="174">
        <v>8083</v>
      </c>
    </row>
    <row r="40" spans="1:15" ht="12.75">
      <c r="A40" s="129" t="s">
        <v>240</v>
      </c>
      <c r="B40" s="149">
        <v>47</v>
      </c>
      <c r="C40" s="149">
        <v>9524</v>
      </c>
      <c r="D40" s="149">
        <v>2746</v>
      </c>
      <c r="E40" s="148">
        <f t="shared" si="2"/>
        <v>28.83242335153297</v>
      </c>
      <c r="F40" s="149">
        <v>115867</v>
      </c>
      <c r="G40" s="149">
        <v>33121</v>
      </c>
      <c r="H40" s="150">
        <f t="shared" si="3"/>
        <v>28.58536080160874</v>
      </c>
      <c r="I40" s="149">
        <v>2746</v>
      </c>
      <c r="J40" s="150">
        <v>100</v>
      </c>
      <c r="K40" s="149">
        <v>33121</v>
      </c>
      <c r="L40" s="150">
        <v>100</v>
      </c>
      <c r="M40" s="149">
        <v>14</v>
      </c>
      <c r="N40" s="150">
        <v>0.5</v>
      </c>
      <c r="O40" s="174">
        <v>11386</v>
      </c>
    </row>
    <row r="41" spans="1:15" ht="12.75">
      <c r="A41" s="129" t="s">
        <v>241</v>
      </c>
      <c r="B41" s="152">
        <v>32</v>
      </c>
      <c r="C41" s="152">
        <v>5912</v>
      </c>
      <c r="D41" s="152">
        <v>1897</v>
      </c>
      <c r="E41" s="148">
        <f t="shared" si="2"/>
        <v>32.0872801082544</v>
      </c>
      <c r="F41" s="152">
        <v>79921</v>
      </c>
      <c r="G41" s="152">
        <v>24359</v>
      </c>
      <c r="H41" s="150">
        <f t="shared" si="3"/>
        <v>30.478847862263986</v>
      </c>
      <c r="I41" s="152">
        <v>1897</v>
      </c>
      <c r="J41" s="153">
        <v>100</v>
      </c>
      <c r="K41" s="152">
        <v>24359</v>
      </c>
      <c r="L41" s="153">
        <v>100</v>
      </c>
      <c r="M41" s="152">
        <v>9</v>
      </c>
      <c r="N41" s="152">
        <v>0.49</v>
      </c>
      <c r="O41" s="174">
        <v>8401</v>
      </c>
    </row>
    <row r="42" spans="1:15" ht="12.75">
      <c r="A42" s="129" t="s">
        <v>242</v>
      </c>
      <c r="B42" s="149">
        <v>32</v>
      </c>
      <c r="C42" s="149">
        <v>5140</v>
      </c>
      <c r="D42" s="149">
        <v>1518</v>
      </c>
      <c r="E42" s="148">
        <f t="shared" si="2"/>
        <v>29.53307392996109</v>
      </c>
      <c r="F42" s="149">
        <v>79879</v>
      </c>
      <c r="G42" s="149">
        <v>21660</v>
      </c>
      <c r="H42" s="150">
        <f t="shared" si="3"/>
        <v>27.11601296961654</v>
      </c>
      <c r="I42" s="149">
        <v>1518</v>
      </c>
      <c r="J42" s="150">
        <v>100</v>
      </c>
      <c r="K42" s="149">
        <v>21660</v>
      </c>
      <c r="L42" s="150">
        <v>100</v>
      </c>
      <c r="M42" s="149">
        <v>7</v>
      </c>
      <c r="N42" s="149">
        <v>0.46</v>
      </c>
      <c r="O42" s="174">
        <v>7304</v>
      </c>
    </row>
    <row r="43" spans="1:15" ht="12.75">
      <c r="A43" s="129" t="s">
        <v>243</v>
      </c>
      <c r="B43" s="149">
        <v>35</v>
      </c>
      <c r="C43" s="149">
        <v>5734</v>
      </c>
      <c r="D43" s="149">
        <v>1559</v>
      </c>
      <c r="E43" s="148">
        <f t="shared" si="2"/>
        <v>27.188698988489712</v>
      </c>
      <c r="F43" s="149">
        <v>81913</v>
      </c>
      <c r="G43" s="149">
        <v>19656</v>
      </c>
      <c r="H43" s="150">
        <f t="shared" si="3"/>
        <v>23.99619108078083</v>
      </c>
      <c r="I43" s="149">
        <v>1559</v>
      </c>
      <c r="J43" s="150">
        <v>100</v>
      </c>
      <c r="K43" s="149">
        <v>19656</v>
      </c>
      <c r="L43" s="150">
        <v>100</v>
      </c>
      <c r="M43" s="149">
        <v>7</v>
      </c>
      <c r="N43" s="149">
        <v>0.46</v>
      </c>
      <c r="O43" s="174">
        <v>6171</v>
      </c>
    </row>
    <row r="44" spans="1:15" ht="12.75">
      <c r="A44" s="129" t="s">
        <v>244</v>
      </c>
      <c r="B44" s="149">
        <v>36</v>
      </c>
      <c r="C44" s="149">
        <v>5830</v>
      </c>
      <c r="D44" s="149">
        <v>1395</v>
      </c>
      <c r="E44" s="148">
        <f t="shared" si="2"/>
        <v>23.92795883361921</v>
      </c>
      <c r="F44" s="149">
        <v>89597</v>
      </c>
      <c r="G44" s="149">
        <v>18605</v>
      </c>
      <c r="H44" s="150">
        <f t="shared" si="3"/>
        <v>20.765204192104648</v>
      </c>
      <c r="I44" s="149">
        <v>1395</v>
      </c>
      <c r="J44" s="150">
        <v>100</v>
      </c>
      <c r="K44" s="149">
        <v>18605</v>
      </c>
      <c r="L44" s="150">
        <v>100</v>
      </c>
      <c r="M44" s="149">
        <v>6</v>
      </c>
      <c r="N44" s="150">
        <v>0.4</v>
      </c>
      <c r="O44" s="174">
        <v>6463</v>
      </c>
    </row>
    <row r="45" spans="1:15" ht="12.75">
      <c r="A45" s="129" t="s">
        <v>275</v>
      </c>
      <c r="B45" s="149">
        <v>39</v>
      </c>
      <c r="C45" s="149">
        <v>6378</v>
      </c>
      <c r="D45" s="149">
        <v>1403</v>
      </c>
      <c r="E45" s="148">
        <f t="shared" si="2"/>
        <v>21.997491376607087</v>
      </c>
      <c r="F45" s="149">
        <v>97309</v>
      </c>
      <c r="G45" s="149">
        <v>18164</v>
      </c>
      <c r="H45" s="150">
        <f t="shared" si="3"/>
        <v>18.666310413219744</v>
      </c>
      <c r="I45" s="149">
        <v>1403</v>
      </c>
      <c r="J45" s="150">
        <v>100</v>
      </c>
      <c r="K45" s="149">
        <v>18164</v>
      </c>
      <c r="L45" s="150">
        <v>100</v>
      </c>
      <c r="M45" s="149">
        <v>5</v>
      </c>
      <c r="N45" s="149">
        <v>0.37</v>
      </c>
      <c r="O45" s="174">
        <v>6523</v>
      </c>
    </row>
    <row r="46" spans="1:15" ht="12.75">
      <c r="A46" s="107" t="s">
        <v>245</v>
      </c>
      <c r="B46">
        <v>32</v>
      </c>
      <c r="C46">
        <v>3928</v>
      </c>
      <c r="D46">
        <v>858</v>
      </c>
      <c r="E46" s="148">
        <f t="shared" si="2"/>
        <v>21.843177189409367</v>
      </c>
      <c r="F46">
        <v>81021</v>
      </c>
      <c r="G46">
        <v>13999</v>
      </c>
      <c r="H46" s="150">
        <f t="shared" si="3"/>
        <v>17.27823650658471</v>
      </c>
      <c r="I46">
        <v>858</v>
      </c>
      <c r="J46" s="159">
        <v>100</v>
      </c>
      <c r="K46">
        <v>13999</v>
      </c>
      <c r="L46" s="159">
        <v>100</v>
      </c>
      <c r="M46" s="79">
        <v>3</v>
      </c>
      <c r="N46">
        <v>0.34</v>
      </c>
      <c r="O46" s="174">
        <v>5862</v>
      </c>
    </row>
    <row r="47" spans="1:15" ht="12.75">
      <c r="A47" s="129" t="s">
        <v>246</v>
      </c>
      <c r="B47" s="152">
        <v>35</v>
      </c>
      <c r="C47" s="152">
        <v>5478</v>
      </c>
      <c r="D47" s="152">
        <v>1386</v>
      </c>
      <c r="E47" s="148">
        <f t="shared" si="2"/>
        <v>25.301204819277107</v>
      </c>
      <c r="F47" s="152">
        <v>100203</v>
      </c>
      <c r="G47" s="152">
        <v>22727</v>
      </c>
      <c r="H47" s="150">
        <f t="shared" si="3"/>
        <v>22.6809576559584</v>
      </c>
      <c r="I47" s="152">
        <v>1386</v>
      </c>
      <c r="J47" s="153">
        <v>100</v>
      </c>
      <c r="K47" s="152">
        <v>22727</v>
      </c>
      <c r="L47" s="153">
        <v>100</v>
      </c>
      <c r="M47" s="152">
        <v>5</v>
      </c>
      <c r="N47" s="152">
        <v>0.35</v>
      </c>
      <c r="O47" s="174">
        <v>8960</v>
      </c>
    </row>
    <row r="48" spans="1:15" ht="12.75">
      <c r="A48" s="129" t="s">
        <v>247</v>
      </c>
      <c r="B48" s="152">
        <v>33</v>
      </c>
      <c r="C48" s="152">
        <v>5421</v>
      </c>
      <c r="D48" s="152">
        <v>1293</v>
      </c>
      <c r="E48" s="148">
        <f t="shared" si="2"/>
        <v>23.85168788046486</v>
      </c>
      <c r="F48" s="152">
        <v>103154</v>
      </c>
      <c r="G48" s="152">
        <v>21719</v>
      </c>
      <c r="H48" s="150">
        <f t="shared" si="3"/>
        <v>21.05492758400062</v>
      </c>
      <c r="I48" s="152">
        <v>1293</v>
      </c>
      <c r="J48" s="163">
        <v>100</v>
      </c>
      <c r="K48" s="152">
        <v>21719</v>
      </c>
      <c r="L48" s="163">
        <v>100</v>
      </c>
      <c r="M48" s="152">
        <v>6</v>
      </c>
      <c r="N48" s="153">
        <v>0.5</v>
      </c>
      <c r="O48" s="174">
        <v>7870</v>
      </c>
    </row>
    <row r="49" spans="1:14" ht="12.75">
      <c r="A49" s="129"/>
      <c r="B49" s="152"/>
      <c r="C49" s="152"/>
      <c r="D49" s="152"/>
      <c r="E49" s="150"/>
      <c r="F49" s="152"/>
      <c r="G49" s="152"/>
      <c r="H49" s="150"/>
      <c r="I49" s="152"/>
      <c r="J49" s="163"/>
      <c r="K49" s="152"/>
      <c r="L49" s="163"/>
      <c r="M49" s="152"/>
      <c r="N49" s="153"/>
    </row>
    <row r="50" spans="1:15" ht="12.75">
      <c r="A50" s="138" t="s">
        <v>70</v>
      </c>
      <c r="B50" s="165">
        <v>375</v>
      </c>
      <c r="C50" s="165">
        <v>70453</v>
      </c>
      <c r="D50" s="165">
        <v>17555</v>
      </c>
      <c r="E50" s="148">
        <f aca="true" t="shared" si="4" ref="E50:E58">(D50/C50)*100</f>
        <v>24.91732076703618</v>
      </c>
      <c r="F50" s="165">
        <v>1090632</v>
      </c>
      <c r="G50" s="165">
        <v>221364</v>
      </c>
      <c r="H50" s="148">
        <f aca="true" t="shared" si="5" ref="H50:H59">(G50/F50)*100</f>
        <v>20.296855401271923</v>
      </c>
      <c r="I50" s="165">
        <v>17454</v>
      </c>
      <c r="J50" s="178">
        <v>100</v>
      </c>
      <c r="K50" s="165">
        <v>221364</v>
      </c>
      <c r="L50" s="178">
        <v>100</v>
      </c>
      <c r="M50" s="179">
        <v>101</v>
      </c>
      <c r="N50" s="179">
        <v>0.58</v>
      </c>
      <c r="O50" s="175">
        <v>81588</v>
      </c>
    </row>
    <row r="51" spans="1:15" ht="12.75">
      <c r="A51" s="138" t="s">
        <v>142</v>
      </c>
      <c r="B51" s="139">
        <v>240</v>
      </c>
      <c r="C51" s="139">
        <v>36541</v>
      </c>
      <c r="D51" s="139">
        <v>8235</v>
      </c>
      <c r="E51" s="148">
        <f t="shared" si="4"/>
        <v>22.53632905503407</v>
      </c>
      <c r="F51" s="139">
        <v>621569</v>
      </c>
      <c r="G51" s="139">
        <v>87956</v>
      </c>
      <c r="H51" s="148">
        <f t="shared" si="5"/>
        <v>14.150641360814326</v>
      </c>
      <c r="I51" s="167">
        <v>8231</v>
      </c>
      <c r="J51" s="180">
        <v>100</v>
      </c>
      <c r="K51" s="139">
        <v>87956</v>
      </c>
      <c r="L51" s="166">
        <v>100</v>
      </c>
      <c r="M51" s="140">
        <v>47</v>
      </c>
      <c r="N51" s="179">
        <v>0.57</v>
      </c>
      <c r="O51" s="175">
        <v>34092</v>
      </c>
    </row>
    <row r="52" spans="1:15" ht="12.75">
      <c r="A52" s="1" t="s">
        <v>72</v>
      </c>
      <c r="B52" s="141">
        <v>172</v>
      </c>
      <c r="C52" s="141">
        <v>27469.5</v>
      </c>
      <c r="D52" s="141">
        <v>5929.9</v>
      </c>
      <c r="E52" s="148">
        <f t="shared" si="4"/>
        <v>21.5872149110832</v>
      </c>
      <c r="F52" s="1">
        <v>508121</v>
      </c>
      <c r="G52" s="1">
        <v>71766</v>
      </c>
      <c r="H52" s="148">
        <f t="shared" si="5"/>
        <v>14.123801220575412</v>
      </c>
      <c r="I52" s="141">
        <v>5917</v>
      </c>
      <c r="J52" s="168">
        <v>99.78</v>
      </c>
      <c r="K52" s="1">
        <v>71688</v>
      </c>
      <c r="L52" s="168">
        <v>99.89</v>
      </c>
      <c r="M52" s="167">
        <v>36.4</v>
      </c>
      <c r="N52" s="1">
        <v>0.61</v>
      </c>
      <c r="O52" s="175">
        <v>28048</v>
      </c>
    </row>
    <row r="53" spans="1:15" ht="12.75">
      <c r="A53" s="1" t="s">
        <v>143</v>
      </c>
      <c r="B53" s="141">
        <v>161.4</v>
      </c>
      <c r="C53" s="141">
        <v>30419.6</v>
      </c>
      <c r="D53" s="141">
        <v>5020.3</v>
      </c>
      <c r="E53" s="148">
        <f t="shared" si="4"/>
        <v>16.503504319583428</v>
      </c>
      <c r="F53" s="1">
        <v>1263898</v>
      </c>
      <c r="G53" s="1">
        <v>106277</v>
      </c>
      <c r="H53" s="148">
        <f t="shared" si="5"/>
        <v>8.408669053990115</v>
      </c>
      <c r="I53" s="141">
        <v>4726</v>
      </c>
      <c r="J53" s="1">
        <v>94.13</v>
      </c>
      <c r="K53" s="1">
        <v>104246</v>
      </c>
      <c r="L53" s="1">
        <v>98.09</v>
      </c>
      <c r="M53" s="167">
        <v>33.9</v>
      </c>
      <c r="N53" s="1">
        <v>0.68</v>
      </c>
      <c r="O53" s="175">
        <v>45937</v>
      </c>
    </row>
    <row r="54" spans="1:15" ht="12.75">
      <c r="A54" s="181" t="s">
        <v>8</v>
      </c>
      <c r="B54" s="141">
        <v>95.8</v>
      </c>
      <c r="C54" s="141">
        <v>23860.5</v>
      </c>
      <c r="D54" s="141">
        <v>4871.3</v>
      </c>
      <c r="E54" s="148">
        <f t="shared" si="4"/>
        <v>20.415749879507974</v>
      </c>
      <c r="F54" s="1">
        <v>803050</v>
      </c>
      <c r="G54" s="1">
        <v>82607</v>
      </c>
      <c r="H54" s="148">
        <f t="shared" si="5"/>
        <v>10.286657119731025</v>
      </c>
      <c r="I54" s="141">
        <v>2606.3</v>
      </c>
      <c r="J54" s="168">
        <v>53.5</v>
      </c>
      <c r="K54" s="1">
        <v>67047</v>
      </c>
      <c r="L54" s="1">
        <v>81.16</v>
      </c>
      <c r="M54" s="167">
        <v>64</v>
      </c>
      <c r="N54" s="168">
        <v>1.3</v>
      </c>
      <c r="O54" s="175">
        <v>27992</v>
      </c>
    </row>
    <row r="55" spans="1:15" ht="12.75">
      <c r="A55" s="181" t="s">
        <v>9</v>
      </c>
      <c r="B55" s="141">
        <v>55</v>
      </c>
      <c r="C55" s="141">
        <v>16531</v>
      </c>
      <c r="D55" s="141">
        <v>2799.1</v>
      </c>
      <c r="E55" s="148">
        <f t="shared" si="4"/>
        <v>16.932429980037504</v>
      </c>
      <c r="F55" s="1">
        <v>413573</v>
      </c>
      <c r="G55" s="1">
        <v>66204</v>
      </c>
      <c r="H55" s="148">
        <f t="shared" si="5"/>
        <v>16.007814823501533</v>
      </c>
      <c r="I55" s="141">
        <v>617.9</v>
      </c>
      <c r="J55" s="1">
        <v>22.08</v>
      </c>
      <c r="K55" s="1">
        <v>11571</v>
      </c>
      <c r="L55" s="1">
        <v>17.48</v>
      </c>
      <c r="M55" s="167">
        <v>30.5</v>
      </c>
      <c r="N55" s="1">
        <v>1.09</v>
      </c>
      <c r="O55" s="175">
        <v>12175</v>
      </c>
    </row>
    <row r="56" spans="1:15" ht="12.75">
      <c r="A56" s="181" t="s">
        <v>144</v>
      </c>
      <c r="B56" s="141">
        <v>38.3</v>
      </c>
      <c r="C56" s="141">
        <v>13521.7</v>
      </c>
      <c r="D56" s="141">
        <v>2205.1</v>
      </c>
      <c r="E56" s="148">
        <f t="shared" si="4"/>
        <v>16.307860697989156</v>
      </c>
      <c r="F56" s="1">
        <v>370010</v>
      </c>
      <c r="G56" s="1">
        <v>59775</v>
      </c>
      <c r="H56" s="148">
        <f t="shared" si="5"/>
        <v>16.154968784627442</v>
      </c>
      <c r="I56" s="139" t="s">
        <v>171</v>
      </c>
      <c r="J56" s="139" t="s">
        <v>171</v>
      </c>
      <c r="K56" s="139" t="s">
        <v>171</v>
      </c>
      <c r="L56" s="139" t="s">
        <v>171</v>
      </c>
      <c r="M56" s="167">
        <v>33.3</v>
      </c>
      <c r="N56" s="1">
        <v>1.51</v>
      </c>
      <c r="O56" s="175">
        <v>10827</v>
      </c>
    </row>
    <row r="57" spans="1:15" ht="12.75">
      <c r="A57" s="182" t="s">
        <v>145</v>
      </c>
      <c r="B57" s="183">
        <v>26.2</v>
      </c>
      <c r="C57" s="183">
        <v>13431.7</v>
      </c>
      <c r="D57" s="183">
        <v>1645.3</v>
      </c>
      <c r="E57" s="148">
        <f t="shared" si="4"/>
        <v>12.249380197592261</v>
      </c>
      <c r="F57" s="181">
        <v>292314</v>
      </c>
      <c r="G57" s="181">
        <v>32640</v>
      </c>
      <c r="H57" s="148">
        <f t="shared" si="5"/>
        <v>11.166074837332458</v>
      </c>
      <c r="I57" s="139" t="s">
        <v>171</v>
      </c>
      <c r="J57" s="139" t="s">
        <v>171</v>
      </c>
      <c r="K57" s="139" t="s">
        <v>171</v>
      </c>
      <c r="L57" s="139" t="s">
        <v>171</v>
      </c>
      <c r="M57" s="184">
        <v>38.2</v>
      </c>
      <c r="N57" s="181">
        <v>2.32</v>
      </c>
      <c r="O57" s="175">
        <v>7212</v>
      </c>
    </row>
    <row r="58" spans="1:15" ht="12.75">
      <c r="A58" s="181" t="s">
        <v>146</v>
      </c>
      <c r="B58" s="141">
        <v>6.4</v>
      </c>
      <c r="C58" s="141">
        <v>3901</v>
      </c>
      <c r="D58" s="141">
        <v>726.4</v>
      </c>
      <c r="E58" s="148">
        <f t="shared" si="4"/>
        <v>18.62086644450141</v>
      </c>
      <c r="F58" s="1">
        <v>65742</v>
      </c>
      <c r="G58" s="1">
        <v>11775</v>
      </c>
      <c r="H58" s="148">
        <f t="shared" si="5"/>
        <v>17.910924523135897</v>
      </c>
      <c r="I58" s="139" t="s">
        <v>171</v>
      </c>
      <c r="J58" s="139" t="s">
        <v>171</v>
      </c>
      <c r="K58" s="139" t="s">
        <v>171</v>
      </c>
      <c r="L58" s="139" t="s">
        <v>171</v>
      </c>
      <c r="M58" s="167">
        <v>17.9</v>
      </c>
      <c r="N58" s="1">
        <v>2.46</v>
      </c>
      <c r="O58" s="175">
        <v>3258</v>
      </c>
    </row>
    <row r="59" spans="1:15" ht="12.75">
      <c r="A59" s="182" t="s">
        <v>328</v>
      </c>
      <c r="B59" s="181">
        <v>0.3</v>
      </c>
      <c r="C59" s="183">
        <v>133</v>
      </c>
      <c r="D59" s="183">
        <v>68.8</v>
      </c>
      <c r="E59" s="148">
        <v>51.74</v>
      </c>
      <c r="F59" s="181">
        <v>1728</v>
      </c>
      <c r="G59" s="181">
        <v>898</v>
      </c>
      <c r="H59" s="148">
        <f t="shared" si="5"/>
        <v>51.967592592592595</v>
      </c>
      <c r="I59" s="139" t="s">
        <v>171</v>
      </c>
      <c r="J59" s="139" t="s">
        <v>171</v>
      </c>
      <c r="K59" s="139" t="s">
        <v>171</v>
      </c>
      <c r="L59" s="139" t="s">
        <v>171</v>
      </c>
      <c r="M59" s="185">
        <v>0.6</v>
      </c>
      <c r="N59" s="181">
        <v>0.85</v>
      </c>
      <c r="O59" s="175">
        <v>300</v>
      </c>
    </row>
    <row r="60" spans="1:15" ht="12.75">
      <c r="A60" s="4"/>
      <c r="B60" s="8"/>
      <c r="C60" s="8"/>
      <c r="D60" s="8"/>
      <c r="E60" s="8"/>
      <c r="F60" s="8"/>
      <c r="G60" s="8"/>
      <c r="H60" s="8"/>
      <c r="I60" s="8"/>
      <c r="J60" s="8"/>
      <c r="K60" s="8"/>
      <c r="L60" s="8"/>
      <c r="M60" s="123"/>
      <c r="N60" s="173"/>
      <c r="O60" s="5"/>
    </row>
    <row r="61" spans="1:14" ht="12.75">
      <c r="A61" s="98" t="s">
        <v>329</v>
      </c>
      <c r="B61" s="2"/>
      <c r="C61" s="2"/>
      <c r="D61" s="2"/>
      <c r="E61" s="2"/>
      <c r="F61" s="2"/>
      <c r="G61" s="2"/>
      <c r="H61" s="2"/>
      <c r="I61" s="2"/>
      <c r="J61" s="2"/>
      <c r="K61" s="2"/>
      <c r="L61" s="2"/>
      <c r="M61" s="3"/>
      <c r="N61" s="2"/>
    </row>
    <row r="62" spans="1:14" ht="12.75">
      <c r="A62" s="41"/>
      <c r="B62" s="2"/>
      <c r="C62" s="2"/>
      <c r="D62" s="2"/>
      <c r="E62" s="2"/>
      <c r="F62" s="2"/>
      <c r="G62" s="2"/>
      <c r="H62" s="2"/>
      <c r="I62" s="2"/>
      <c r="J62" s="2"/>
      <c r="K62" s="2"/>
      <c r="L62" s="2"/>
      <c r="M62" s="3"/>
      <c r="N62" s="2"/>
    </row>
    <row r="63" spans="1:14" ht="12.75">
      <c r="A63" s="41"/>
      <c r="B63" s="2"/>
      <c r="C63" s="2"/>
      <c r="D63" s="2"/>
      <c r="E63" s="2"/>
      <c r="F63" s="2"/>
      <c r="G63" s="2"/>
      <c r="H63" s="2"/>
      <c r="I63" s="2"/>
      <c r="J63" s="2"/>
      <c r="K63" s="2"/>
      <c r="L63" s="2"/>
      <c r="M63" s="3"/>
      <c r="N63" s="2"/>
    </row>
    <row r="64" spans="1:14" ht="12.75">
      <c r="A64" s="41"/>
      <c r="B64" s="2"/>
      <c r="C64" s="2"/>
      <c r="D64" s="2"/>
      <c r="E64" s="2"/>
      <c r="F64" s="2"/>
      <c r="G64" s="2"/>
      <c r="H64" s="2"/>
      <c r="I64" s="2"/>
      <c r="J64" s="2"/>
      <c r="K64" s="2"/>
      <c r="L64" s="2"/>
      <c r="M64" s="3"/>
      <c r="N64" s="2"/>
    </row>
    <row r="65" spans="1:14" ht="12.75">
      <c r="A65" s="41"/>
      <c r="B65" s="2"/>
      <c r="C65" s="2"/>
      <c r="D65" s="2"/>
      <c r="E65" s="2"/>
      <c r="F65" s="2"/>
      <c r="G65" s="2"/>
      <c r="H65" s="2"/>
      <c r="I65" s="2"/>
      <c r="J65" s="2"/>
      <c r="K65" s="2"/>
      <c r="L65" s="2"/>
      <c r="M65" s="3"/>
      <c r="N65" s="2"/>
    </row>
    <row r="66" spans="1:15" ht="12.75">
      <c r="A66" s="4"/>
      <c r="B66" s="8"/>
      <c r="C66" s="8"/>
      <c r="D66" s="8"/>
      <c r="E66" s="8"/>
      <c r="F66" s="8"/>
      <c r="G66" s="8"/>
      <c r="H66" s="8"/>
      <c r="I66" s="8"/>
      <c r="J66" s="8"/>
      <c r="K66" s="8"/>
      <c r="L66" s="8"/>
      <c r="M66" s="123"/>
      <c r="N66" s="173"/>
      <c r="O66" s="5"/>
    </row>
    <row r="67" spans="1:14" ht="12.75">
      <c r="A67" s="37"/>
      <c r="B67" s="12"/>
      <c r="C67" s="12"/>
      <c r="D67" s="12"/>
      <c r="E67" s="12"/>
      <c r="F67" s="12"/>
      <c r="G67" s="12"/>
      <c r="H67" s="12"/>
      <c r="I67" s="12"/>
      <c r="J67" s="12"/>
      <c r="K67" s="12"/>
      <c r="L67" s="12"/>
      <c r="M67" s="3"/>
      <c r="N67" s="154"/>
    </row>
    <row r="68" ht="12.75">
      <c r="A68" s="464" t="s">
        <v>679</v>
      </c>
    </row>
  </sheetData>
  <hyperlinks>
    <hyperlink ref="A5" location="'BSE SENSEX'!A1" display="SENSEX "/>
    <hyperlink ref="A6" location="'BSE TECK'!A1" display="BSE TECk "/>
    <hyperlink ref="A7" location="'BSE 100'!A1" display="BSE100 "/>
    <hyperlink ref="A8" location="'BSE SENSEX'!A1" display="SENSEX "/>
    <hyperlink ref="A53" location="'Options time series-BSE '!A1" display="Sensex Futures"/>
    <hyperlink ref="A54" location="'CNX Midcap 200'!A1" display="CNX Midcap 200"/>
    <hyperlink ref="A58" location="'CNX Nifty Junior'!A1" tooltip="Time Series on BSE 200" display="CNX Nifty Junior"/>
    <hyperlink ref="F54" location="'Options time series-NSE '!A1" display="Nifty Options"/>
    <hyperlink ref="F58" location="'Options time series-NSE '!A1" display="Stock Futures"/>
    <hyperlink ref="A56" location="'CNX Nifty Junior'!A1" tooltip="Time series on BSE TECK" display="CNX Nifty Junior"/>
    <hyperlink ref="F56" location="'Options time series-NSE '!A1" display="Nifty Futures"/>
    <hyperlink ref="F60" location="'S&amp;P CNX 500'!A1" display="S&amp;P CNX 500"/>
    <hyperlink ref="A3" location="'CNX Nifty Junior'!A1" display="CNX Nifty Junior"/>
    <hyperlink ref="F3" location="'Options time series-NSE '!A1" display="Nifty Options"/>
    <hyperlink ref="F66" location="'S&amp;P CNX NIFTY'!A1" display="S&amp;P CNX Nifty"/>
    <hyperlink ref="A55" location="'Options time series-BSE '!A1" display="Stock Futures"/>
    <hyperlink ref="A1" location="'CNX Midcap 200'!A1" display="CNX Midcap 200"/>
    <hyperlink ref="F1" location="'Options time series-NSE '!A1" display="Nifty Options"/>
    <hyperlink ref="F7" location="'Options time series-NSE '!A1" display="Stock Options"/>
    <hyperlink ref="F5" location="'Options time series-NSE '!A1" display="Stock Options"/>
    <hyperlink ref="A57" location="'Options time series-BSE '!A1" display="Sensex Futures"/>
    <hyperlink ref="A59" location="'Options time series-BSE '!A1" display="Stock Futures"/>
    <hyperlink ref="A4" location="'S&amp;P CNX NIFTY'!A1" display="S&amp;P CNX Nifty"/>
    <hyperlink ref="F2" location="'S&amp;P CNX NIFTY'!A1" display="S&amp;P CNX Nifty"/>
    <hyperlink ref="F4" location="'Options time series-NSE '!A1" display="Nifty Futures"/>
    <hyperlink ref="F6" location="'Options time series-NSE '!A1" display="Stock Futures"/>
    <hyperlink ref="F50" location="'Options time series-BSE '!A1" display="Stock Options"/>
    <hyperlink ref="F8" location="'Options time series-NSE '!A1" display="Nifty Futures"/>
    <hyperlink ref="A50" location="'BSE 100'!A1" display="BSE100 "/>
    <hyperlink ref="F53" location="'Options time series-NSE '!A1" display="Nifty Futures"/>
    <hyperlink ref="F55" location="'Options time series-NSE '!A1" display="Stock Futures"/>
    <hyperlink ref="F57" location="'Options time series-NSE '!A1" display="Nifty Futures"/>
    <hyperlink ref="F61" location="'Options time series-NSE '!A1" display="Nifty Options"/>
    <hyperlink ref="A51" location="'BSE FMC'!A1" display="BSEFMC "/>
    <hyperlink ref="F59" location="'Options time series-NSE '!A1" display="Stock Futures"/>
    <hyperlink ref="A52" location="'Options time series-BSE '!A1" display="Sensex Options"/>
    <hyperlink ref="F52" location="'Options time series-NSE '!A1" display="Nifty Options"/>
    <hyperlink ref="A68" location="'Table-13-a'!A1" display="Back"/>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R67"/>
  <sheetViews>
    <sheetView workbookViewId="0" topLeftCell="A1">
      <selection activeCell="A67" sqref="A67"/>
    </sheetView>
  </sheetViews>
  <sheetFormatPr defaultColWidth="9.140625" defaultRowHeight="12.75"/>
  <cols>
    <col min="1" max="1" width="29.28125" style="0" customWidth="1"/>
    <col min="2" max="2" width="10.140625" style="0" customWidth="1"/>
    <col min="3" max="5" width="8.57421875" style="0" customWidth="1"/>
    <col min="7" max="7" width="11.7109375" style="0" customWidth="1"/>
    <col min="8" max="8" width="11.8515625" style="0" customWidth="1"/>
    <col min="9" max="9" width="11.57421875" style="0" customWidth="1"/>
  </cols>
  <sheetData>
    <row r="1" spans="1:14" ht="12.75">
      <c r="A1" s="1" t="s">
        <v>330</v>
      </c>
      <c r="B1" s="2"/>
      <c r="C1" s="2"/>
      <c r="D1" s="2"/>
      <c r="E1" s="2"/>
      <c r="F1" s="2"/>
      <c r="G1" s="2"/>
      <c r="H1" s="2"/>
      <c r="I1" s="2"/>
      <c r="J1" s="2"/>
      <c r="K1" s="2"/>
      <c r="L1" s="2"/>
      <c r="M1" s="36"/>
      <c r="N1" s="2"/>
    </row>
    <row r="2" spans="1:14" ht="12.75">
      <c r="A2" s="4"/>
      <c r="B2" s="8"/>
      <c r="C2" s="8"/>
      <c r="D2" s="8"/>
      <c r="E2" s="8"/>
      <c r="F2" s="8"/>
      <c r="G2" s="8"/>
      <c r="H2" s="8"/>
      <c r="I2" s="8"/>
      <c r="J2" s="8"/>
      <c r="K2" s="8"/>
      <c r="L2" s="8"/>
      <c r="M2" s="36"/>
      <c r="N2" s="2"/>
    </row>
    <row r="3" spans="1:14" ht="12.75">
      <c r="A3" s="39" t="s">
        <v>207</v>
      </c>
      <c r="B3" s="38" t="s">
        <v>208</v>
      </c>
      <c r="C3" s="38" t="s">
        <v>10</v>
      </c>
      <c r="D3" s="38" t="s">
        <v>10</v>
      </c>
      <c r="E3" s="38" t="s">
        <v>99</v>
      </c>
      <c r="F3" s="38" t="s">
        <v>99</v>
      </c>
      <c r="G3" s="38" t="s">
        <v>99</v>
      </c>
      <c r="H3" s="38" t="s">
        <v>213</v>
      </c>
      <c r="I3" s="186" t="s">
        <v>331</v>
      </c>
      <c r="J3" s="187"/>
      <c r="K3" s="186" t="s">
        <v>332</v>
      </c>
      <c r="L3" s="186"/>
      <c r="M3" s="37"/>
      <c r="N3" s="38"/>
    </row>
    <row r="4" spans="1:14" ht="12.75">
      <c r="A4" s="2"/>
      <c r="B4" s="3" t="s">
        <v>214</v>
      </c>
      <c r="C4" s="3" t="s">
        <v>215</v>
      </c>
      <c r="D4" s="3" t="s">
        <v>217</v>
      </c>
      <c r="E4" s="3" t="s">
        <v>313</v>
      </c>
      <c r="F4" s="3" t="s">
        <v>223</v>
      </c>
      <c r="G4" s="3" t="s">
        <v>333</v>
      </c>
      <c r="H4" s="3" t="s">
        <v>224</v>
      </c>
      <c r="I4" s="37" t="s">
        <v>334</v>
      </c>
      <c r="J4" s="38"/>
      <c r="K4" s="37" t="s">
        <v>335</v>
      </c>
      <c r="L4" s="38"/>
      <c r="M4" s="36"/>
      <c r="N4" s="3"/>
    </row>
    <row r="5" spans="1:14" ht="12.75">
      <c r="A5" s="2"/>
      <c r="B5" s="3" t="s">
        <v>225</v>
      </c>
      <c r="C5" s="3" t="s">
        <v>228</v>
      </c>
      <c r="D5" s="3" t="s">
        <v>336</v>
      </c>
      <c r="E5" s="3" t="s">
        <v>231</v>
      </c>
      <c r="F5" s="3" t="s">
        <v>219</v>
      </c>
      <c r="G5" s="3" t="s">
        <v>223</v>
      </c>
      <c r="H5" s="3" t="s">
        <v>337</v>
      </c>
      <c r="I5" s="3" t="s">
        <v>338</v>
      </c>
      <c r="J5" s="3" t="s">
        <v>301</v>
      </c>
      <c r="K5" s="3" t="s">
        <v>295</v>
      </c>
      <c r="L5" s="3" t="s">
        <v>301</v>
      </c>
      <c r="M5" s="36"/>
      <c r="N5" s="3"/>
    </row>
    <row r="6" spans="1:14" ht="12.75">
      <c r="A6" s="21"/>
      <c r="B6" s="123"/>
      <c r="C6" s="123"/>
      <c r="D6" s="123"/>
      <c r="E6" s="123" t="s">
        <v>339</v>
      </c>
      <c r="F6" s="123"/>
      <c r="G6" s="123" t="s">
        <v>219</v>
      </c>
      <c r="H6" s="123" t="s">
        <v>340</v>
      </c>
      <c r="I6" s="123" t="s">
        <v>341</v>
      </c>
      <c r="J6" s="123" t="s">
        <v>340</v>
      </c>
      <c r="K6" s="123" t="s">
        <v>296</v>
      </c>
      <c r="L6" s="123" t="s">
        <v>296</v>
      </c>
      <c r="M6" s="36"/>
      <c r="N6" s="3"/>
    </row>
    <row r="7" spans="1:14" ht="12.75">
      <c r="A7" s="37"/>
      <c r="B7" s="12"/>
      <c r="C7" s="12"/>
      <c r="D7" s="12"/>
      <c r="E7" s="12"/>
      <c r="F7" s="12"/>
      <c r="G7" s="12"/>
      <c r="H7" s="12"/>
      <c r="I7" s="12"/>
      <c r="J7" s="12"/>
      <c r="K7" s="12"/>
      <c r="L7" s="12"/>
      <c r="M7" s="36"/>
      <c r="N7" s="2"/>
    </row>
    <row r="8" spans="1:14" ht="12.75">
      <c r="A8" s="51">
        <v>1</v>
      </c>
      <c r="B8" s="124">
        <v>2</v>
      </c>
      <c r="C8" s="124">
        <v>3</v>
      </c>
      <c r="D8" s="124">
        <v>4</v>
      </c>
      <c r="E8" s="124">
        <v>5</v>
      </c>
      <c r="F8" s="124">
        <v>6</v>
      </c>
      <c r="G8" s="124">
        <v>7</v>
      </c>
      <c r="H8" s="124">
        <v>8</v>
      </c>
      <c r="I8" s="124">
        <v>9</v>
      </c>
      <c r="J8" s="124">
        <v>10</v>
      </c>
      <c r="K8" s="124">
        <v>11</v>
      </c>
      <c r="L8" s="124">
        <v>12</v>
      </c>
      <c r="M8" s="188"/>
      <c r="N8" s="189"/>
    </row>
    <row r="9" spans="1:14" ht="12.75">
      <c r="A9" s="129" t="s">
        <v>342</v>
      </c>
      <c r="B9" s="190"/>
      <c r="C9" s="130">
        <v>19</v>
      </c>
      <c r="D9" s="130">
        <v>320</v>
      </c>
      <c r="E9" s="130">
        <v>596</v>
      </c>
      <c r="F9" s="130">
        <v>88844</v>
      </c>
      <c r="G9" s="130">
        <v>4676</v>
      </c>
      <c r="H9" s="130">
        <v>3489214</v>
      </c>
      <c r="I9" s="130">
        <v>247</v>
      </c>
      <c r="J9" s="130">
        <v>29166</v>
      </c>
      <c r="K9" s="130">
        <v>41.4</v>
      </c>
      <c r="L9" s="130">
        <v>32.8</v>
      </c>
      <c r="M9" s="156"/>
      <c r="N9" s="40"/>
    </row>
    <row r="10" spans="1:14" ht="12.75">
      <c r="A10" s="132" t="s">
        <v>119</v>
      </c>
      <c r="B10" s="130">
        <v>4802</v>
      </c>
      <c r="C10" s="130">
        <v>20</v>
      </c>
      <c r="D10" s="130">
        <v>328</v>
      </c>
      <c r="E10" s="130">
        <v>680</v>
      </c>
      <c r="F10" s="130">
        <v>87605</v>
      </c>
      <c r="G10" s="130">
        <v>4380</v>
      </c>
      <c r="H10" s="130">
        <v>3779742</v>
      </c>
      <c r="I10" s="130">
        <v>293</v>
      </c>
      <c r="J10" s="130">
        <v>29722</v>
      </c>
      <c r="K10" s="191">
        <f>(I10/E10)*100</f>
        <v>43.08823529411765</v>
      </c>
      <c r="L10" s="191">
        <f>(J10/F10)*100</f>
        <v>33.92728725529365</v>
      </c>
      <c r="M10" s="192"/>
      <c r="N10" s="189"/>
    </row>
    <row r="11" spans="1:18" ht="12.75">
      <c r="A11" s="132" t="s">
        <v>120</v>
      </c>
      <c r="B11" s="130">
        <v>4796</v>
      </c>
      <c r="C11" s="130">
        <v>20</v>
      </c>
      <c r="D11" s="130">
        <v>306</v>
      </c>
      <c r="E11" s="130">
        <v>447</v>
      </c>
      <c r="F11" s="130">
        <v>85512</v>
      </c>
      <c r="G11" s="130">
        <v>4276</v>
      </c>
      <c r="H11" s="130">
        <v>3624356</v>
      </c>
      <c r="I11" s="130">
        <v>194</v>
      </c>
      <c r="J11" s="130">
        <v>27295</v>
      </c>
      <c r="K11" s="193">
        <v>43.5</v>
      </c>
      <c r="L11" s="193">
        <v>31.9</v>
      </c>
      <c r="M11" s="156"/>
      <c r="N11" s="189"/>
      <c r="O11" s="43"/>
      <c r="P11" s="43"/>
      <c r="Q11" s="43"/>
      <c r="R11" s="43"/>
    </row>
    <row r="12" spans="1:14" ht="12.75">
      <c r="A12" s="132" t="s">
        <v>121</v>
      </c>
      <c r="B12" s="130">
        <v>4786</v>
      </c>
      <c r="C12" s="130">
        <v>22</v>
      </c>
      <c r="D12" s="130">
        <v>341</v>
      </c>
      <c r="E12" s="130">
        <v>522</v>
      </c>
      <c r="F12" s="130">
        <v>101840</v>
      </c>
      <c r="G12" s="130">
        <v>6629</v>
      </c>
      <c r="H12" s="130">
        <v>3577308</v>
      </c>
      <c r="I12" s="130">
        <v>215</v>
      </c>
      <c r="J12" s="130">
        <v>32827</v>
      </c>
      <c r="K12" s="193">
        <f aca="true" t="shared" si="0" ref="K12:L19">(I12/E12)*100</f>
        <v>41.18773946360153</v>
      </c>
      <c r="L12" s="193">
        <f t="shared" si="0"/>
        <v>32.23389630793401</v>
      </c>
      <c r="M12" s="156"/>
      <c r="N12" s="189"/>
    </row>
    <row r="13" spans="1:15" ht="12.75">
      <c r="A13" s="132" t="s">
        <v>122</v>
      </c>
      <c r="B13" s="130">
        <v>4790</v>
      </c>
      <c r="C13" s="130">
        <v>20</v>
      </c>
      <c r="D13" s="130">
        <v>264</v>
      </c>
      <c r="E13" s="130">
        <v>427</v>
      </c>
      <c r="F13" s="130">
        <v>69627</v>
      </c>
      <c r="G13" s="130">
        <v>3481</v>
      </c>
      <c r="H13" s="130">
        <v>3370676</v>
      </c>
      <c r="I13" s="130">
        <v>171</v>
      </c>
      <c r="J13" s="130">
        <v>21893</v>
      </c>
      <c r="K13" s="193">
        <f t="shared" si="0"/>
        <v>40.04683840749414</v>
      </c>
      <c r="L13" s="193">
        <f t="shared" si="0"/>
        <v>31.443261952978013</v>
      </c>
      <c r="M13" s="156"/>
      <c r="N13" s="189"/>
      <c r="O13" s="43"/>
    </row>
    <row r="14" spans="1:14" ht="12.75">
      <c r="A14" s="132" t="s">
        <v>168</v>
      </c>
      <c r="B14" s="130">
        <v>4785</v>
      </c>
      <c r="C14" s="130">
        <v>21</v>
      </c>
      <c r="D14" s="130">
        <v>282</v>
      </c>
      <c r="E14" s="130">
        <v>428</v>
      </c>
      <c r="F14" s="130">
        <v>71629</v>
      </c>
      <c r="G14" s="130">
        <v>3411</v>
      </c>
      <c r="H14" s="130">
        <v>3185680</v>
      </c>
      <c r="I14" s="130">
        <v>165</v>
      </c>
      <c r="J14" s="130">
        <v>21197</v>
      </c>
      <c r="K14" s="193">
        <f t="shared" si="0"/>
        <v>38.55140186915888</v>
      </c>
      <c r="L14" s="193">
        <f t="shared" si="0"/>
        <v>29.592762707841796</v>
      </c>
      <c r="M14" s="188"/>
      <c r="N14" s="189"/>
    </row>
    <row r="15" spans="1:14" ht="12.75">
      <c r="A15" s="129" t="s">
        <v>124</v>
      </c>
      <c r="B15" s="130">
        <v>4785</v>
      </c>
      <c r="C15" s="130">
        <v>22</v>
      </c>
      <c r="D15" s="130">
        <v>264</v>
      </c>
      <c r="E15" s="130">
        <v>364</v>
      </c>
      <c r="F15" s="130">
        <v>63084</v>
      </c>
      <c r="G15" s="130">
        <v>2867</v>
      </c>
      <c r="H15" s="130">
        <v>2993780</v>
      </c>
      <c r="I15" s="130">
        <v>149</v>
      </c>
      <c r="J15" s="130">
        <v>17993</v>
      </c>
      <c r="K15" s="193">
        <f t="shared" si="0"/>
        <v>40.934065934065934</v>
      </c>
      <c r="L15" s="193">
        <f t="shared" si="0"/>
        <v>28.52228774332636</v>
      </c>
      <c r="M15" s="156"/>
      <c r="N15" s="189"/>
    </row>
    <row r="16" spans="1:14" ht="12.75">
      <c r="A16" s="129" t="s">
        <v>125</v>
      </c>
      <c r="B16" s="130">
        <v>4793</v>
      </c>
      <c r="C16" s="130">
        <v>21</v>
      </c>
      <c r="D16" s="130">
        <v>217</v>
      </c>
      <c r="E16" s="130">
        <v>257</v>
      </c>
      <c r="F16" s="130">
        <v>54698</v>
      </c>
      <c r="G16" s="130">
        <v>2605</v>
      </c>
      <c r="H16" s="130">
        <v>2712144</v>
      </c>
      <c r="I16" s="130">
        <v>101</v>
      </c>
      <c r="J16" s="130">
        <v>14304</v>
      </c>
      <c r="K16" s="193">
        <f t="shared" si="0"/>
        <v>39.29961089494164</v>
      </c>
      <c r="L16" s="193">
        <f t="shared" si="0"/>
        <v>26.150864748254047</v>
      </c>
      <c r="M16" s="156"/>
      <c r="N16" s="189"/>
    </row>
    <row r="17" spans="1:16" ht="12.75">
      <c r="A17" s="129" t="s">
        <v>169</v>
      </c>
      <c r="B17" s="130">
        <v>4793</v>
      </c>
      <c r="C17" s="130">
        <v>23</v>
      </c>
      <c r="D17" s="130">
        <v>275</v>
      </c>
      <c r="E17" s="130">
        <v>364</v>
      </c>
      <c r="F17" s="130">
        <v>72013</v>
      </c>
      <c r="G17" s="130">
        <v>3131</v>
      </c>
      <c r="H17" s="130">
        <v>2721678</v>
      </c>
      <c r="I17" s="130">
        <v>142</v>
      </c>
      <c r="J17" s="130">
        <v>20396</v>
      </c>
      <c r="K17" s="193">
        <f t="shared" si="0"/>
        <v>39.010989010989015</v>
      </c>
      <c r="L17" s="193">
        <f t="shared" si="0"/>
        <v>28.322663963451046</v>
      </c>
      <c r="M17" s="156"/>
      <c r="N17" s="40"/>
      <c r="O17" s="119"/>
      <c r="P17" s="119"/>
    </row>
    <row r="18" spans="1:14" ht="12.75">
      <c r="A18" s="129" t="s">
        <v>127</v>
      </c>
      <c r="B18" s="130">
        <v>4801</v>
      </c>
      <c r="C18" s="130">
        <v>22</v>
      </c>
      <c r="D18" s="130">
        <v>311</v>
      </c>
      <c r="E18" s="130">
        <v>585</v>
      </c>
      <c r="F18" s="130">
        <v>95820</v>
      </c>
      <c r="G18" s="130">
        <v>4355</v>
      </c>
      <c r="H18" s="130">
        <v>2842050</v>
      </c>
      <c r="I18" s="130">
        <v>258</v>
      </c>
      <c r="J18" s="130">
        <v>33188</v>
      </c>
      <c r="K18" s="193">
        <f t="shared" si="0"/>
        <v>44.1025641025641</v>
      </c>
      <c r="L18" s="193">
        <f t="shared" si="0"/>
        <v>34.63577541223127</v>
      </c>
      <c r="M18" s="188"/>
      <c r="N18" s="189"/>
    </row>
    <row r="19" spans="1:14" ht="12.75">
      <c r="A19" s="129" t="s">
        <v>128</v>
      </c>
      <c r="B19" s="130">
        <v>4796</v>
      </c>
      <c r="C19" s="130">
        <v>18</v>
      </c>
      <c r="D19" s="130">
        <v>257</v>
      </c>
      <c r="E19" s="130">
        <v>479</v>
      </c>
      <c r="F19" s="130">
        <v>87487</v>
      </c>
      <c r="G19" s="130">
        <v>4860</v>
      </c>
      <c r="H19" s="130">
        <v>3255565</v>
      </c>
      <c r="I19" s="130">
        <v>205</v>
      </c>
      <c r="J19" s="130">
        <v>28185</v>
      </c>
      <c r="K19" s="193">
        <f t="shared" si="0"/>
        <v>42.79749478079332</v>
      </c>
      <c r="L19" s="193">
        <f t="shared" si="0"/>
        <v>32.216214980511396</v>
      </c>
      <c r="M19" s="188"/>
      <c r="N19" s="189"/>
    </row>
    <row r="20" spans="1:14" ht="12.75">
      <c r="A20" s="125" t="s">
        <v>68</v>
      </c>
      <c r="B20" s="126">
        <v>4781</v>
      </c>
      <c r="C20" s="126">
        <v>251</v>
      </c>
      <c r="D20" s="126">
        <v>2639</v>
      </c>
      <c r="E20" s="126">
        <v>6644</v>
      </c>
      <c r="F20" s="126">
        <v>816073</v>
      </c>
      <c r="G20" s="126">
        <v>3251</v>
      </c>
      <c r="H20" s="126">
        <v>3022191</v>
      </c>
      <c r="I20" s="126">
        <v>3164</v>
      </c>
      <c r="J20" s="126">
        <v>320111</v>
      </c>
      <c r="K20" s="185">
        <v>47.621914509331724</v>
      </c>
      <c r="L20" s="185">
        <v>39.225780046637986</v>
      </c>
      <c r="M20" s="194"/>
      <c r="N20" s="195"/>
    </row>
    <row r="21" spans="1:16" ht="12.75">
      <c r="A21" s="129" t="s">
        <v>170</v>
      </c>
      <c r="B21" s="131">
        <v>4781</v>
      </c>
      <c r="C21" s="131">
        <v>22</v>
      </c>
      <c r="D21" s="131">
        <v>294</v>
      </c>
      <c r="E21" s="131">
        <v>632</v>
      </c>
      <c r="F21" s="131">
        <v>118765</v>
      </c>
      <c r="G21" s="131">
        <v>5398</v>
      </c>
      <c r="H21" s="131">
        <v>3022191</v>
      </c>
      <c r="I21" s="131">
        <v>282</v>
      </c>
      <c r="J21" s="131">
        <v>44978</v>
      </c>
      <c r="K21" s="193">
        <f aca="true" t="shared" si="1" ref="K21:L32">(I21/E21)*100</f>
        <v>44.620253164556964</v>
      </c>
      <c r="L21" s="193">
        <f t="shared" si="1"/>
        <v>37.8714267671452</v>
      </c>
      <c r="M21" s="196"/>
      <c r="N21" s="196"/>
      <c r="O21" s="82"/>
      <c r="P21" s="82"/>
    </row>
    <row r="22" spans="1:16" ht="12.75">
      <c r="A22" s="129" t="s">
        <v>130</v>
      </c>
      <c r="B22" s="130">
        <v>4782</v>
      </c>
      <c r="C22" s="130">
        <v>19</v>
      </c>
      <c r="D22" s="130">
        <v>222</v>
      </c>
      <c r="E22" s="130">
        <v>421</v>
      </c>
      <c r="F22" s="130">
        <v>70070</v>
      </c>
      <c r="G22" s="130">
        <v>3688</v>
      </c>
      <c r="H22" s="130">
        <v>2695543</v>
      </c>
      <c r="I22" s="130">
        <v>178</v>
      </c>
      <c r="J22" s="130">
        <v>22812</v>
      </c>
      <c r="K22" s="193">
        <f t="shared" si="1"/>
        <v>42.280285035629454</v>
      </c>
      <c r="L22" s="193">
        <f t="shared" si="1"/>
        <v>32.55601541315827</v>
      </c>
      <c r="M22" s="156"/>
      <c r="N22" s="189"/>
      <c r="O22" s="43"/>
      <c r="P22" s="43"/>
    </row>
    <row r="23" spans="1:16" ht="12.75">
      <c r="A23" s="129" t="s">
        <v>131</v>
      </c>
      <c r="B23" s="130">
        <v>4772</v>
      </c>
      <c r="C23" s="130">
        <v>20</v>
      </c>
      <c r="D23" s="130">
        <v>250</v>
      </c>
      <c r="E23" s="130">
        <v>491</v>
      </c>
      <c r="F23" s="130">
        <v>79316</v>
      </c>
      <c r="G23" s="130">
        <v>3966</v>
      </c>
      <c r="H23" s="130">
        <v>2616194</v>
      </c>
      <c r="I23" s="130">
        <v>240</v>
      </c>
      <c r="J23" s="130">
        <v>31742</v>
      </c>
      <c r="K23" s="193">
        <f t="shared" si="1"/>
        <v>48.87983706720978</v>
      </c>
      <c r="L23" s="193">
        <f t="shared" si="1"/>
        <v>40.019668162791874</v>
      </c>
      <c r="M23" s="156"/>
      <c r="N23" s="189"/>
      <c r="O23" s="43"/>
      <c r="P23" s="43"/>
    </row>
    <row r="24" spans="1:14" ht="12.75">
      <c r="A24" s="107" t="s">
        <v>132</v>
      </c>
      <c r="B24" s="130">
        <v>4763</v>
      </c>
      <c r="C24" s="130">
        <v>22</v>
      </c>
      <c r="D24" s="130">
        <v>234</v>
      </c>
      <c r="E24" s="130">
        <v>452</v>
      </c>
      <c r="F24" s="130">
        <v>77356</v>
      </c>
      <c r="G24" s="130">
        <v>3516</v>
      </c>
      <c r="H24" s="130">
        <v>2489386</v>
      </c>
      <c r="I24" s="130">
        <v>228</v>
      </c>
      <c r="J24" s="130">
        <v>24425</v>
      </c>
      <c r="K24" s="193">
        <f t="shared" si="1"/>
        <v>50.442477876106196</v>
      </c>
      <c r="L24" s="193">
        <f t="shared" si="1"/>
        <v>31.57479704224624</v>
      </c>
      <c r="M24" s="156"/>
      <c r="N24" s="189"/>
    </row>
    <row r="25" spans="1:13" ht="12.75">
      <c r="A25" s="129" t="s">
        <v>133</v>
      </c>
      <c r="B25" s="130">
        <v>4756</v>
      </c>
      <c r="C25" s="130">
        <v>20</v>
      </c>
      <c r="D25" s="130">
        <v>171</v>
      </c>
      <c r="E25" s="130">
        <v>319</v>
      </c>
      <c r="F25" s="130">
        <v>52694</v>
      </c>
      <c r="G25" s="130">
        <v>2635</v>
      </c>
      <c r="H25" s="130">
        <v>2323065</v>
      </c>
      <c r="I25" s="130">
        <v>151</v>
      </c>
      <c r="J25" s="130">
        <v>15464</v>
      </c>
      <c r="K25" s="193">
        <f t="shared" si="1"/>
        <v>47.33542319749217</v>
      </c>
      <c r="L25" s="193">
        <f t="shared" si="1"/>
        <v>29.34679470148404</v>
      </c>
      <c r="M25" s="156"/>
    </row>
    <row r="26" spans="1:14" ht="12.75">
      <c r="A26" s="129" t="s">
        <v>134</v>
      </c>
      <c r="B26" s="130">
        <v>4748</v>
      </c>
      <c r="C26" s="130">
        <v>20</v>
      </c>
      <c r="D26" s="130">
        <v>183</v>
      </c>
      <c r="E26" s="130">
        <v>365</v>
      </c>
      <c r="F26" s="130">
        <v>59102</v>
      </c>
      <c r="G26" s="130">
        <v>2955</v>
      </c>
      <c r="H26" s="130">
        <v>2065612</v>
      </c>
      <c r="I26" s="130">
        <v>176</v>
      </c>
      <c r="J26" s="130">
        <v>17060</v>
      </c>
      <c r="K26" s="193">
        <f t="shared" si="1"/>
        <v>48.21917808219178</v>
      </c>
      <c r="L26" s="193">
        <f t="shared" si="1"/>
        <v>28.86535142634767</v>
      </c>
      <c r="M26" s="188"/>
      <c r="N26" s="189"/>
    </row>
    <row r="27" spans="1:14" ht="12.75">
      <c r="A27" s="129" t="s">
        <v>135</v>
      </c>
      <c r="B27" s="130">
        <v>4746</v>
      </c>
      <c r="C27" s="130">
        <v>21</v>
      </c>
      <c r="D27" s="130">
        <v>284</v>
      </c>
      <c r="E27" s="130">
        <v>871</v>
      </c>
      <c r="F27" s="130">
        <v>81291</v>
      </c>
      <c r="G27" s="130">
        <v>3871</v>
      </c>
      <c r="H27" s="130">
        <v>2254378</v>
      </c>
      <c r="I27" s="130">
        <v>467</v>
      </c>
      <c r="J27" s="130">
        <v>27506</v>
      </c>
      <c r="K27" s="193">
        <f t="shared" si="1"/>
        <v>53.61653272101034</v>
      </c>
      <c r="L27" s="193">
        <f t="shared" si="1"/>
        <v>33.83646406121219</v>
      </c>
      <c r="M27" s="188"/>
      <c r="N27" s="189"/>
    </row>
    <row r="28" spans="1:14" ht="12.75">
      <c r="A28" s="129" t="s">
        <v>136</v>
      </c>
      <c r="B28" s="130">
        <v>4752</v>
      </c>
      <c r="C28" s="130">
        <v>22</v>
      </c>
      <c r="D28" s="130">
        <v>272</v>
      </c>
      <c r="E28" s="130">
        <v>1015</v>
      </c>
      <c r="F28" s="130">
        <v>75933</v>
      </c>
      <c r="G28" s="130">
        <v>3451</v>
      </c>
      <c r="H28" s="130">
        <v>2123901</v>
      </c>
      <c r="I28" s="130">
        <v>503</v>
      </c>
      <c r="J28" s="130">
        <v>27059</v>
      </c>
      <c r="K28" s="193">
        <f t="shared" si="1"/>
        <v>49.556650246305416</v>
      </c>
      <c r="L28" s="193">
        <f t="shared" si="1"/>
        <v>35.63536275400682</v>
      </c>
      <c r="M28" s="188"/>
      <c r="N28" s="189"/>
    </row>
    <row r="29" spans="1:14" ht="12.75">
      <c r="A29" s="129" t="s">
        <v>137</v>
      </c>
      <c r="B29" s="130">
        <v>4743</v>
      </c>
      <c r="C29" s="130">
        <v>20</v>
      </c>
      <c r="D29" s="130">
        <v>219</v>
      </c>
      <c r="E29" s="130">
        <v>677</v>
      </c>
      <c r="F29" s="130">
        <v>61899</v>
      </c>
      <c r="G29" s="130">
        <v>3095</v>
      </c>
      <c r="H29" s="130">
        <v>1987170</v>
      </c>
      <c r="I29" s="130">
        <v>297</v>
      </c>
      <c r="J29" s="130">
        <v>20762</v>
      </c>
      <c r="K29" s="193">
        <f t="shared" si="1"/>
        <v>43.870014771048744</v>
      </c>
      <c r="L29" s="193">
        <f t="shared" si="1"/>
        <v>33.541737346322236</v>
      </c>
      <c r="M29" s="188"/>
      <c r="N29" s="189"/>
    </row>
    <row r="30" spans="1:14" ht="12.75">
      <c r="A30" s="129" t="s">
        <v>138</v>
      </c>
      <c r="B30" s="130">
        <v>4738</v>
      </c>
      <c r="C30" s="130">
        <v>23</v>
      </c>
      <c r="D30" s="130">
        <v>204</v>
      </c>
      <c r="E30" s="130">
        <v>633</v>
      </c>
      <c r="F30" s="130">
        <v>58479</v>
      </c>
      <c r="G30" s="130">
        <v>2543</v>
      </c>
      <c r="H30" s="130">
        <v>1850377</v>
      </c>
      <c r="I30" s="130">
        <v>305</v>
      </c>
      <c r="J30" s="130">
        <v>20446</v>
      </c>
      <c r="K30" s="193">
        <f t="shared" si="1"/>
        <v>48.183254344391784</v>
      </c>
      <c r="L30" s="193">
        <f t="shared" si="1"/>
        <v>34.96297816310128</v>
      </c>
      <c r="M30" s="188"/>
      <c r="N30" s="189"/>
    </row>
    <row r="31" spans="1:13" ht="12.75">
      <c r="A31" s="107" t="s">
        <v>139</v>
      </c>
      <c r="B31">
        <v>4734</v>
      </c>
      <c r="C31">
        <v>22</v>
      </c>
      <c r="D31">
        <v>170</v>
      </c>
      <c r="E31">
        <v>434</v>
      </c>
      <c r="F31">
        <v>43359</v>
      </c>
      <c r="G31">
        <v>1971</v>
      </c>
      <c r="H31">
        <v>1783221</v>
      </c>
      <c r="I31">
        <v>199</v>
      </c>
      <c r="J31">
        <v>14940</v>
      </c>
      <c r="K31" s="193">
        <f t="shared" si="1"/>
        <v>45.852534562211986</v>
      </c>
      <c r="L31" s="193">
        <f t="shared" si="1"/>
        <v>34.45651421850135</v>
      </c>
      <c r="M31" s="100"/>
    </row>
    <row r="32" spans="1:14" ht="12.75">
      <c r="A32" s="107" t="s">
        <v>140</v>
      </c>
      <c r="B32">
        <v>4736</v>
      </c>
      <c r="C32">
        <v>20</v>
      </c>
      <c r="D32">
        <v>136</v>
      </c>
      <c r="E32">
        <v>334</v>
      </c>
      <c r="F32">
        <v>37809</v>
      </c>
      <c r="G32">
        <v>1890</v>
      </c>
      <c r="H32">
        <v>1635766</v>
      </c>
      <c r="I32">
        <v>138</v>
      </c>
      <c r="J32">
        <v>11398</v>
      </c>
      <c r="K32" s="193">
        <f t="shared" si="1"/>
        <v>41.31736526946108</v>
      </c>
      <c r="L32" s="193">
        <f t="shared" si="1"/>
        <v>30.146261472136267</v>
      </c>
      <c r="M32" s="100"/>
      <c r="N32" s="189"/>
    </row>
    <row r="33" spans="1:14" ht="12.75">
      <c r="A33" s="107"/>
      <c r="D33" s="119"/>
      <c r="K33" s="197"/>
      <c r="L33" s="197"/>
      <c r="M33" s="100"/>
      <c r="N33" s="189"/>
    </row>
    <row r="34" spans="1:14" ht="12.75">
      <c r="A34" s="125" t="s">
        <v>69</v>
      </c>
      <c r="B34" s="126">
        <v>4731</v>
      </c>
      <c r="C34" s="126">
        <v>253</v>
      </c>
      <c r="D34" s="126">
        <v>2374</v>
      </c>
      <c r="E34" s="126">
        <v>4772</v>
      </c>
      <c r="F34" s="126">
        <v>518715</v>
      </c>
      <c r="G34" s="126">
        <v>2050</v>
      </c>
      <c r="H34" s="126">
        <v>1698428</v>
      </c>
      <c r="I34" s="126">
        <v>1875</v>
      </c>
      <c r="J34" s="126">
        <v>140056</v>
      </c>
      <c r="K34" s="185">
        <f>(I34/E34)*100</f>
        <v>39.29170159262364</v>
      </c>
      <c r="L34" s="185">
        <f>(J34/F34)*100</f>
        <v>27.0005687130698</v>
      </c>
      <c r="M34" s="194"/>
      <c r="N34" s="189"/>
    </row>
    <row r="35" spans="1:14" ht="12.75">
      <c r="A35" s="125"/>
      <c r="B35" s="126"/>
      <c r="C35" s="126"/>
      <c r="D35" s="126"/>
      <c r="E35" s="126"/>
      <c r="F35" s="126"/>
      <c r="G35" s="126"/>
      <c r="H35" s="126"/>
      <c r="I35" s="126"/>
      <c r="J35" s="126"/>
      <c r="K35" s="185"/>
      <c r="L35" s="185"/>
      <c r="M35" s="194"/>
      <c r="N35" s="189"/>
    </row>
    <row r="36" spans="1:14" ht="12.75">
      <c r="A36" s="129" t="s">
        <v>327</v>
      </c>
      <c r="B36" s="130">
        <v>4731</v>
      </c>
      <c r="C36" s="130">
        <v>22</v>
      </c>
      <c r="D36" s="130">
        <v>222</v>
      </c>
      <c r="E36" s="130">
        <v>610</v>
      </c>
      <c r="F36" s="130">
        <v>59528</v>
      </c>
      <c r="G36" s="130">
        <v>2706</v>
      </c>
      <c r="H36" s="130">
        <v>1698428</v>
      </c>
      <c r="I36" s="130">
        <v>256</v>
      </c>
      <c r="J36" s="130">
        <v>19126</v>
      </c>
      <c r="K36" s="193">
        <f>(I36/E36)*100</f>
        <v>41.967213114754095</v>
      </c>
      <c r="L36" s="193">
        <f>(J36/F36)*100</f>
        <v>32.12941808896654</v>
      </c>
      <c r="M36" s="188"/>
      <c r="N36" s="189"/>
    </row>
    <row r="37" spans="1:14" ht="12.75">
      <c r="A37" s="129" t="s">
        <v>238</v>
      </c>
      <c r="B37" s="130">
        <v>4732</v>
      </c>
      <c r="C37" s="130">
        <v>20</v>
      </c>
      <c r="D37" s="130">
        <v>251</v>
      </c>
      <c r="E37" s="130">
        <v>616</v>
      </c>
      <c r="F37" s="130">
        <v>49686</v>
      </c>
      <c r="G37" s="130">
        <v>2484</v>
      </c>
      <c r="H37" s="130">
        <v>1730940</v>
      </c>
      <c r="I37" s="130">
        <v>254</v>
      </c>
      <c r="J37" s="130">
        <v>15786</v>
      </c>
      <c r="K37" s="191">
        <v>40.6</v>
      </c>
      <c r="L37" s="191">
        <v>31.7</v>
      </c>
      <c r="M37" s="156"/>
      <c r="N37" s="40"/>
    </row>
    <row r="38" spans="1:14" ht="12.75">
      <c r="A38" s="129" t="s">
        <v>239</v>
      </c>
      <c r="B38" s="130">
        <v>4730</v>
      </c>
      <c r="C38" s="130">
        <v>19</v>
      </c>
      <c r="D38" s="130">
        <v>220</v>
      </c>
      <c r="E38" s="130">
        <v>535</v>
      </c>
      <c r="F38" s="130">
        <v>43888</v>
      </c>
      <c r="G38" s="130">
        <v>2310</v>
      </c>
      <c r="H38" s="130">
        <v>1661532</v>
      </c>
      <c r="I38" s="130">
        <v>224</v>
      </c>
      <c r="J38" s="130">
        <v>13568</v>
      </c>
      <c r="K38" s="191">
        <v>41.9</v>
      </c>
      <c r="L38" s="191">
        <v>30.91</v>
      </c>
      <c r="M38" s="156"/>
      <c r="N38" s="40"/>
    </row>
    <row r="39" spans="1:14" ht="12.75">
      <c r="A39" s="129" t="s">
        <v>240</v>
      </c>
      <c r="B39" s="130">
        <v>4730</v>
      </c>
      <c r="C39" s="130">
        <v>23</v>
      </c>
      <c r="D39" s="130">
        <v>274</v>
      </c>
      <c r="E39" s="130">
        <v>626</v>
      </c>
      <c r="F39" s="130">
        <v>50226</v>
      </c>
      <c r="G39" s="130">
        <v>2184</v>
      </c>
      <c r="H39" s="130">
        <v>1685988</v>
      </c>
      <c r="I39" s="130">
        <v>272</v>
      </c>
      <c r="J39" s="130">
        <v>15994</v>
      </c>
      <c r="K39" s="191">
        <v>43.47</v>
      </c>
      <c r="L39" s="191">
        <v>31.84</v>
      </c>
      <c r="M39" s="156"/>
      <c r="N39" s="189"/>
    </row>
    <row r="40" spans="1:14" ht="12.75">
      <c r="A40" s="129" t="s">
        <v>241</v>
      </c>
      <c r="B40" s="130">
        <v>4725</v>
      </c>
      <c r="C40" s="130">
        <v>20</v>
      </c>
      <c r="D40" s="130">
        <v>201</v>
      </c>
      <c r="E40" s="130">
        <v>423.43</v>
      </c>
      <c r="F40" s="130">
        <v>35742</v>
      </c>
      <c r="G40" s="130">
        <v>1787</v>
      </c>
      <c r="H40" s="130">
        <v>1685989</v>
      </c>
      <c r="I40" s="130">
        <v>203</v>
      </c>
      <c r="J40" s="130">
        <v>12390</v>
      </c>
      <c r="K40" s="193">
        <f aca="true" t="shared" si="2" ref="K40:L47">(I40/E40)*100</f>
        <v>47.94180856339891</v>
      </c>
      <c r="L40" s="193">
        <f t="shared" si="2"/>
        <v>34.665099882491184</v>
      </c>
      <c r="M40" s="188"/>
      <c r="N40" s="189"/>
    </row>
    <row r="41" spans="1:14" ht="12.75">
      <c r="A41" s="129" t="s">
        <v>242</v>
      </c>
      <c r="B41" s="198">
        <v>4721</v>
      </c>
      <c r="C41" s="198">
        <v>20</v>
      </c>
      <c r="D41" s="198">
        <v>174</v>
      </c>
      <c r="E41" s="130">
        <v>293.09</v>
      </c>
      <c r="F41" s="130">
        <v>34608</v>
      </c>
      <c r="G41" s="130">
        <v>1730</v>
      </c>
      <c r="H41" s="198">
        <v>1337190</v>
      </c>
      <c r="I41" s="66">
        <v>125</v>
      </c>
      <c r="J41" s="66">
        <v>10318</v>
      </c>
      <c r="K41" s="193">
        <f t="shared" si="2"/>
        <v>42.649015660718554</v>
      </c>
      <c r="L41" s="193">
        <f t="shared" si="2"/>
        <v>29.813915857605178</v>
      </c>
      <c r="M41" s="188"/>
      <c r="N41" s="189"/>
    </row>
    <row r="42" spans="1:14" ht="12.75">
      <c r="A42" s="129" t="s">
        <v>243</v>
      </c>
      <c r="B42" s="130">
        <v>4733</v>
      </c>
      <c r="C42" s="130">
        <v>22</v>
      </c>
      <c r="D42" s="130">
        <v>205</v>
      </c>
      <c r="E42" s="130">
        <v>369.55</v>
      </c>
      <c r="F42" s="130">
        <v>39603</v>
      </c>
      <c r="G42" s="130">
        <v>1800</v>
      </c>
      <c r="H42" s="130">
        <v>1309318</v>
      </c>
      <c r="I42" s="66">
        <v>146</v>
      </c>
      <c r="J42" s="66">
        <v>10716</v>
      </c>
      <c r="K42" s="193">
        <f t="shared" si="2"/>
        <v>39.507509132729</v>
      </c>
      <c r="L42" s="193">
        <f t="shared" si="2"/>
        <v>27.058556169987124</v>
      </c>
      <c r="M42" s="188"/>
      <c r="N42" s="189"/>
    </row>
    <row r="43" spans="1:14" ht="12.75">
      <c r="A43" s="129" t="s">
        <v>244</v>
      </c>
      <c r="B43" s="130">
        <v>4735</v>
      </c>
      <c r="C43" s="130">
        <v>22</v>
      </c>
      <c r="D43" s="130">
        <v>178</v>
      </c>
      <c r="E43" s="130">
        <v>304.46</v>
      </c>
      <c r="F43" s="130">
        <v>38195</v>
      </c>
      <c r="G43" s="130">
        <v>1736</v>
      </c>
      <c r="H43" s="130">
        <v>1216567</v>
      </c>
      <c r="I43" s="66">
        <v>104</v>
      </c>
      <c r="J43" s="66">
        <v>8260</v>
      </c>
      <c r="K43" s="193">
        <f t="shared" si="2"/>
        <v>34.158838599487616</v>
      </c>
      <c r="L43" s="193">
        <f t="shared" si="2"/>
        <v>21.62586726011258</v>
      </c>
      <c r="M43" s="188"/>
      <c r="N43" s="189"/>
    </row>
    <row r="44" spans="1:14" ht="12.75">
      <c r="A44" s="129" t="s">
        <v>275</v>
      </c>
      <c r="B44" s="130">
        <v>4729</v>
      </c>
      <c r="C44" s="130">
        <v>22</v>
      </c>
      <c r="D44" s="130">
        <v>174.68</v>
      </c>
      <c r="E44" s="130">
        <v>286</v>
      </c>
      <c r="F44" s="130">
        <v>39449</v>
      </c>
      <c r="G44" s="130">
        <v>1793</v>
      </c>
      <c r="H44" s="130">
        <v>1135589</v>
      </c>
      <c r="I44" s="66">
        <v>82</v>
      </c>
      <c r="J44" s="66">
        <v>7478</v>
      </c>
      <c r="K44" s="193">
        <f t="shared" si="2"/>
        <v>28.671328671328673</v>
      </c>
      <c r="L44" s="193">
        <f t="shared" si="2"/>
        <v>18.956120560723974</v>
      </c>
      <c r="M44" s="156"/>
      <c r="N44" s="40"/>
    </row>
    <row r="45" spans="1:14" ht="12.75">
      <c r="A45" s="129" t="s">
        <v>343</v>
      </c>
      <c r="B45" s="130">
        <v>5270</v>
      </c>
      <c r="C45" s="130">
        <v>22</v>
      </c>
      <c r="D45" s="130">
        <v>149</v>
      </c>
      <c r="E45" s="130">
        <v>191</v>
      </c>
      <c r="F45" s="130">
        <v>36990</v>
      </c>
      <c r="G45" s="130">
        <v>1681</v>
      </c>
      <c r="H45" s="130">
        <v>1047258</v>
      </c>
      <c r="I45" s="66">
        <v>53</v>
      </c>
      <c r="J45" s="66">
        <v>6500</v>
      </c>
      <c r="K45" s="193">
        <f t="shared" si="2"/>
        <v>27.748691099476442</v>
      </c>
      <c r="L45" s="193">
        <f t="shared" si="2"/>
        <v>17.572316842389835</v>
      </c>
      <c r="M45" s="156"/>
      <c r="N45" s="40"/>
    </row>
    <row r="46" spans="1:14" ht="12.75">
      <c r="A46" s="129" t="s">
        <v>246</v>
      </c>
      <c r="B46" s="130">
        <v>5296</v>
      </c>
      <c r="C46" s="130">
        <v>21</v>
      </c>
      <c r="D46" s="130">
        <v>170</v>
      </c>
      <c r="E46" s="130">
        <v>259</v>
      </c>
      <c r="F46" s="130">
        <v>45938</v>
      </c>
      <c r="G46" s="130">
        <v>2188</v>
      </c>
      <c r="H46" s="130">
        <v>1023129</v>
      </c>
      <c r="I46" s="66">
        <v>79</v>
      </c>
      <c r="J46" s="66">
        <v>10236</v>
      </c>
      <c r="K46" s="193">
        <f t="shared" si="2"/>
        <v>30.501930501930502</v>
      </c>
      <c r="L46" s="193">
        <f t="shared" si="2"/>
        <v>22.282206452174673</v>
      </c>
      <c r="M46" s="156"/>
      <c r="N46" s="40"/>
    </row>
    <row r="47" spans="1:14" ht="12.75">
      <c r="A47" s="37" t="s">
        <v>278</v>
      </c>
      <c r="B47" s="38">
        <v>5292</v>
      </c>
      <c r="C47" s="38">
        <v>20</v>
      </c>
      <c r="D47" s="38">
        <v>156</v>
      </c>
      <c r="E47" s="38">
        <v>257</v>
      </c>
      <c r="F47" s="199">
        <v>44864</v>
      </c>
      <c r="G47" s="199">
        <v>2243</v>
      </c>
      <c r="H47" s="38">
        <v>1255347</v>
      </c>
      <c r="I47" s="199">
        <v>75</v>
      </c>
      <c r="J47" s="199">
        <v>9685</v>
      </c>
      <c r="K47" s="193">
        <f t="shared" si="2"/>
        <v>29.18287937743191</v>
      </c>
      <c r="L47" s="193">
        <f t="shared" si="2"/>
        <v>21.587464336661913</v>
      </c>
      <c r="M47" s="36"/>
      <c r="N47" s="2"/>
    </row>
    <row r="48" spans="1:14" ht="12.75">
      <c r="A48" s="37"/>
      <c r="B48" s="38"/>
      <c r="C48" s="38"/>
      <c r="D48" s="38"/>
      <c r="E48" s="38"/>
      <c r="F48" s="199"/>
      <c r="G48" s="199"/>
      <c r="H48" s="38"/>
      <c r="I48" s="199"/>
      <c r="J48" s="199"/>
      <c r="K48" s="193"/>
      <c r="L48" s="193"/>
      <c r="M48" s="36"/>
      <c r="N48" s="2"/>
    </row>
    <row r="49" spans="1:14" ht="12.75">
      <c r="A49" s="138" t="s">
        <v>70</v>
      </c>
      <c r="B49" s="139">
        <v>5528</v>
      </c>
      <c r="C49" s="139">
        <v>254</v>
      </c>
      <c r="D49" s="139">
        <v>2028</v>
      </c>
      <c r="E49" s="139">
        <v>3904</v>
      </c>
      <c r="F49" s="184">
        <v>503053</v>
      </c>
      <c r="G49" s="184">
        <v>1981</v>
      </c>
      <c r="H49" s="184">
        <v>1201207</v>
      </c>
      <c r="I49" s="184">
        <v>1332</v>
      </c>
      <c r="J49" s="184">
        <v>107153</v>
      </c>
      <c r="K49" s="185">
        <f aca="true" t="shared" si="3" ref="K49:L58">(I49/E49)*100</f>
        <v>34.11885245901639</v>
      </c>
      <c r="L49" s="185">
        <f t="shared" si="3"/>
        <v>21.300538909419085</v>
      </c>
      <c r="M49" s="36"/>
      <c r="N49" s="2"/>
    </row>
    <row r="50" spans="1:14" ht="12.75">
      <c r="A50" s="138" t="s">
        <v>142</v>
      </c>
      <c r="B50" s="184">
        <v>5650</v>
      </c>
      <c r="C50" s="139">
        <v>251</v>
      </c>
      <c r="D50" s="184">
        <v>1413</v>
      </c>
      <c r="E50" s="139">
        <v>2214</v>
      </c>
      <c r="F50" s="184">
        <v>314073.19</v>
      </c>
      <c r="G50" s="184">
        <v>1251</v>
      </c>
      <c r="H50" s="139">
        <v>572197</v>
      </c>
      <c r="I50" s="184">
        <v>699</v>
      </c>
      <c r="J50" s="184">
        <v>48741</v>
      </c>
      <c r="K50" s="185">
        <f t="shared" si="3"/>
        <v>31.571815718157183</v>
      </c>
      <c r="L50" s="185">
        <f t="shared" si="3"/>
        <v>15.518994155470578</v>
      </c>
      <c r="M50" s="138"/>
      <c r="N50" s="1"/>
    </row>
    <row r="51" spans="1:14" ht="12.75">
      <c r="A51" s="138" t="s">
        <v>72</v>
      </c>
      <c r="B51" s="184">
        <v>5782</v>
      </c>
      <c r="C51" s="139">
        <v>247</v>
      </c>
      <c r="D51" s="184">
        <v>1277</v>
      </c>
      <c r="E51" s="139">
        <v>1822</v>
      </c>
      <c r="F51" s="184">
        <v>307292</v>
      </c>
      <c r="G51" s="184">
        <v>1244</v>
      </c>
      <c r="H51" s="139">
        <v>612224</v>
      </c>
      <c r="I51" s="184">
        <v>577</v>
      </c>
      <c r="J51" s="184">
        <v>59980</v>
      </c>
      <c r="K51" s="185">
        <f t="shared" si="3"/>
        <v>31.668496158068056</v>
      </c>
      <c r="L51" s="185">
        <f t="shared" si="3"/>
        <v>19.51889408119964</v>
      </c>
      <c r="M51" s="138"/>
      <c r="N51" s="1"/>
    </row>
    <row r="52" spans="1:14" ht="12.75">
      <c r="A52" s="200" t="s">
        <v>143</v>
      </c>
      <c r="B52" s="165">
        <v>5869</v>
      </c>
      <c r="C52" s="165">
        <v>251</v>
      </c>
      <c r="D52" s="201">
        <v>1428</v>
      </c>
      <c r="E52" s="165">
        <v>2585</v>
      </c>
      <c r="F52" s="201">
        <v>1000032</v>
      </c>
      <c r="G52" s="201">
        <v>3984</v>
      </c>
      <c r="H52" s="165">
        <v>571553</v>
      </c>
      <c r="I52" s="201">
        <v>867</v>
      </c>
      <c r="J52" s="201">
        <v>166941</v>
      </c>
      <c r="K52" s="185">
        <f t="shared" si="3"/>
        <v>33.539651837524175</v>
      </c>
      <c r="L52" s="185">
        <f t="shared" si="3"/>
        <v>16.693565805894213</v>
      </c>
      <c r="M52" s="36"/>
      <c r="N52" s="2"/>
    </row>
    <row r="53" spans="1:14" ht="12.75">
      <c r="A53" s="202" t="s">
        <v>8</v>
      </c>
      <c r="B53" s="139">
        <v>5815</v>
      </c>
      <c r="C53" s="139">
        <v>251</v>
      </c>
      <c r="D53" s="184">
        <v>740</v>
      </c>
      <c r="E53" s="139">
        <v>2086</v>
      </c>
      <c r="F53" s="184">
        <v>686428</v>
      </c>
      <c r="G53" s="184">
        <v>2735</v>
      </c>
      <c r="H53" s="184">
        <v>912842</v>
      </c>
      <c r="I53" s="184">
        <v>943</v>
      </c>
      <c r="J53" s="184">
        <v>174740</v>
      </c>
      <c r="K53" s="185">
        <f t="shared" si="3"/>
        <v>45.20613614573346</v>
      </c>
      <c r="L53" s="185">
        <f t="shared" si="3"/>
        <v>25.456420775376298</v>
      </c>
      <c r="M53" s="36"/>
      <c r="N53" s="2"/>
    </row>
    <row r="54" spans="1:14" ht="12.75">
      <c r="A54" s="202" t="s">
        <v>9</v>
      </c>
      <c r="B54" s="139">
        <v>5849</v>
      </c>
      <c r="C54" s="139">
        <v>243</v>
      </c>
      <c r="D54" s="184">
        <v>354</v>
      </c>
      <c r="E54" s="139">
        <v>1293</v>
      </c>
      <c r="F54" s="184">
        <v>310750</v>
      </c>
      <c r="G54" s="184">
        <v>1279</v>
      </c>
      <c r="H54" s="139">
        <v>619532</v>
      </c>
      <c r="I54" s="184">
        <v>506</v>
      </c>
      <c r="J54" s="184">
        <v>85617</v>
      </c>
      <c r="K54" s="185">
        <f t="shared" si="3"/>
        <v>39.1337973704563</v>
      </c>
      <c r="L54" s="185">
        <f t="shared" si="3"/>
        <v>27.55172968624296</v>
      </c>
      <c r="M54" s="36"/>
      <c r="N54" s="2"/>
    </row>
    <row r="55" spans="1:14" ht="12.75">
      <c r="A55" s="138" t="s">
        <v>144</v>
      </c>
      <c r="B55" s="139">
        <v>5853</v>
      </c>
      <c r="C55" s="139">
        <v>244</v>
      </c>
      <c r="D55" s="184">
        <v>196</v>
      </c>
      <c r="E55" s="139">
        <v>859</v>
      </c>
      <c r="F55" s="184">
        <v>207113</v>
      </c>
      <c r="G55" s="184">
        <v>849</v>
      </c>
      <c r="H55" s="139">
        <v>630221</v>
      </c>
      <c r="I55" s="184">
        <v>244</v>
      </c>
      <c r="J55" s="184">
        <v>22512</v>
      </c>
      <c r="K55" s="185">
        <f t="shared" si="3"/>
        <v>28.405122235157158</v>
      </c>
      <c r="L55" s="185">
        <f t="shared" si="3"/>
        <v>10.869428765939366</v>
      </c>
      <c r="M55" s="36"/>
      <c r="N55" s="2"/>
    </row>
    <row r="56" spans="1:14" ht="12.75">
      <c r="A56" s="202" t="s">
        <v>145</v>
      </c>
      <c r="B56" s="139">
        <v>5832</v>
      </c>
      <c r="C56" s="139">
        <v>240</v>
      </c>
      <c r="D56" s="184">
        <v>155</v>
      </c>
      <c r="E56" s="139">
        <v>809</v>
      </c>
      <c r="F56" s="184">
        <v>124190</v>
      </c>
      <c r="G56" s="184">
        <v>517</v>
      </c>
      <c r="H56" s="139">
        <v>505137</v>
      </c>
      <c r="I56" s="184">
        <v>212</v>
      </c>
      <c r="J56" s="184">
        <v>10993</v>
      </c>
      <c r="K56" s="185">
        <f t="shared" si="3"/>
        <v>26.20519159456119</v>
      </c>
      <c r="L56" s="185">
        <f t="shared" si="3"/>
        <v>8.851759400917949</v>
      </c>
      <c r="M56" s="36"/>
      <c r="N56" s="2"/>
    </row>
    <row r="57" spans="1:14" ht="12.75">
      <c r="A57" s="138" t="s">
        <v>146</v>
      </c>
      <c r="B57" s="139">
        <v>5603</v>
      </c>
      <c r="C57" s="139">
        <v>232</v>
      </c>
      <c r="D57" s="184">
        <v>171</v>
      </c>
      <c r="E57" s="139">
        <v>772</v>
      </c>
      <c r="F57" s="184">
        <v>50064</v>
      </c>
      <c r="G57" s="184">
        <v>216</v>
      </c>
      <c r="H57" s="139">
        <v>563748</v>
      </c>
      <c r="I57" s="184">
        <v>268</v>
      </c>
      <c r="J57" s="184">
        <v>11527</v>
      </c>
      <c r="K57" s="185">
        <f t="shared" si="3"/>
        <v>34.715025906735754</v>
      </c>
      <c r="L57" s="185">
        <f t="shared" si="3"/>
        <v>23.024528603387665</v>
      </c>
      <c r="M57" s="36"/>
      <c r="N57" s="2"/>
    </row>
    <row r="58" spans="1:14" ht="12.75">
      <c r="A58" s="138" t="s">
        <v>147</v>
      </c>
      <c r="B58" s="139">
        <v>4702</v>
      </c>
      <c r="C58" s="139">
        <v>231</v>
      </c>
      <c r="D58" s="184">
        <v>196</v>
      </c>
      <c r="E58" s="139">
        <v>1072</v>
      </c>
      <c r="F58" s="184">
        <v>67749</v>
      </c>
      <c r="G58" s="184">
        <v>293</v>
      </c>
      <c r="H58" s="139">
        <v>468837</v>
      </c>
      <c r="I58" s="184">
        <v>447</v>
      </c>
      <c r="J58" s="184">
        <v>26641</v>
      </c>
      <c r="K58" s="185">
        <f t="shared" si="3"/>
        <v>41.69776119402985</v>
      </c>
      <c r="L58" s="185">
        <f t="shared" si="3"/>
        <v>39.323089639699475</v>
      </c>
      <c r="M58" s="36"/>
      <c r="N58" s="2"/>
    </row>
    <row r="59" spans="1:14" ht="12.75">
      <c r="A59" s="200" t="s">
        <v>344</v>
      </c>
      <c r="B59" s="139">
        <v>3585</v>
      </c>
      <c r="C59" s="139">
        <v>218</v>
      </c>
      <c r="D59" s="184">
        <v>123</v>
      </c>
      <c r="E59" s="139">
        <v>758</v>
      </c>
      <c r="F59" s="184">
        <v>84536</v>
      </c>
      <c r="G59" s="184">
        <v>388</v>
      </c>
      <c r="H59" s="139">
        <v>368071</v>
      </c>
      <c r="I59" s="140" t="s">
        <v>171</v>
      </c>
      <c r="J59" s="184">
        <v>15861</v>
      </c>
      <c r="K59" s="203" t="s">
        <v>171</v>
      </c>
      <c r="L59" s="185">
        <f>(J59/F59)*100</f>
        <v>18.762420743825118</v>
      </c>
      <c r="M59" s="36"/>
      <c r="N59" s="2"/>
    </row>
    <row r="60" spans="1:14" ht="12.75">
      <c r="A60" s="200" t="s">
        <v>345</v>
      </c>
      <c r="B60" s="139">
        <v>2861</v>
      </c>
      <c r="C60" s="139">
        <v>192</v>
      </c>
      <c r="D60" s="184">
        <v>126</v>
      </c>
      <c r="E60" s="139">
        <v>350</v>
      </c>
      <c r="F60" s="184">
        <v>45695</v>
      </c>
      <c r="G60" s="184">
        <v>238</v>
      </c>
      <c r="H60" s="139">
        <v>188146</v>
      </c>
      <c r="I60" s="140" t="s">
        <v>171</v>
      </c>
      <c r="J60" s="140" t="s">
        <v>171</v>
      </c>
      <c r="K60" s="203" t="s">
        <v>171</v>
      </c>
      <c r="L60" s="203" t="s">
        <v>171</v>
      </c>
      <c r="M60" s="36"/>
      <c r="N60" s="2"/>
    </row>
    <row r="61" spans="1:14" ht="12.75">
      <c r="A61" s="49"/>
      <c r="B61" s="49"/>
      <c r="C61" s="49"/>
      <c r="D61" s="49"/>
      <c r="E61" s="49"/>
      <c r="F61" s="49"/>
      <c r="G61" s="49"/>
      <c r="H61" s="49"/>
      <c r="I61" s="49"/>
      <c r="J61" s="49"/>
      <c r="K61" s="204"/>
      <c r="L61" s="205"/>
      <c r="M61" s="36"/>
      <c r="N61" s="2"/>
    </row>
    <row r="62" spans="1:14" ht="12.75">
      <c r="A62" s="37"/>
      <c r="B62" s="12"/>
      <c r="C62" s="12"/>
      <c r="D62" s="12"/>
      <c r="E62" s="12"/>
      <c r="F62" s="12"/>
      <c r="G62" s="12"/>
      <c r="H62" s="12"/>
      <c r="I62" s="12"/>
      <c r="J62" s="12"/>
      <c r="K62" s="12"/>
      <c r="L62" s="12"/>
      <c r="M62" s="36"/>
      <c r="N62" s="2"/>
    </row>
    <row r="63" spans="1:14" ht="12.75">
      <c r="A63" s="98" t="s">
        <v>346</v>
      </c>
      <c r="B63" s="2"/>
      <c r="C63" s="2"/>
      <c r="D63" s="2"/>
      <c r="E63" s="2" t="s">
        <v>347</v>
      </c>
      <c r="F63" s="2"/>
      <c r="G63" s="2"/>
      <c r="H63" s="2"/>
      <c r="I63" s="2"/>
      <c r="J63" s="2"/>
      <c r="K63" s="2"/>
      <c r="L63" s="2"/>
      <c r="M63" s="36"/>
      <c r="N63" s="2"/>
    </row>
    <row r="64" spans="1:14" ht="12.75">
      <c r="A64" s="172"/>
      <c r="B64" s="8"/>
      <c r="C64" s="8"/>
      <c r="D64" s="8"/>
      <c r="E64" s="8"/>
      <c r="F64" s="8"/>
      <c r="G64" s="8"/>
      <c r="H64" s="8"/>
      <c r="I64" s="8"/>
      <c r="J64" s="8"/>
      <c r="K64" s="8"/>
      <c r="L64" s="8"/>
      <c r="M64" s="37"/>
      <c r="N64" s="42"/>
    </row>
    <row r="65" spans="1:14" ht="12.75">
      <c r="A65" s="12"/>
      <c r="B65" s="12"/>
      <c r="C65" s="12"/>
      <c r="D65" s="12"/>
      <c r="E65" s="12"/>
      <c r="F65" s="12"/>
      <c r="G65" s="12"/>
      <c r="H65" s="12"/>
      <c r="I65" s="12"/>
      <c r="J65" s="12"/>
      <c r="K65" s="12"/>
      <c r="L65" s="12"/>
      <c r="M65" s="37"/>
      <c r="N65" s="42"/>
    </row>
    <row r="67" ht="12.75">
      <c r="A67" s="464" t="s">
        <v>679</v>
      </c>
    </row>
  </sheetData>
  <hyperlinks>
    <hyperlink ref="A1" location="'S&amp;P CNX 500'!A1" display="S&amp;P CNX 500"/>
    <hyperlink ref="A8" location="'S&amp;P CNX 500'!A1" display="S&amp;P CNX 500"/>
    <hyperlink ref="A56" location="'BSE 500'!A1" display="BSE500 "/>
    <hyperlink ref="A57" location="'BSE IT '!A1" display="BSE IT "/>
    <hyperlink ref="A58" location="'BSE CD'!A1" display="BSE CD "/>
    <hyperlink ref="A59" location="'BSE FMC'!A1" display="BSEFMC "/>
    <hyperlink ref="A60" location="'BSE HC'!A1" display="BSE HC "/>
    <hyperlink ref="F62" location="'Options time series-BSE '!A1" display="Sensex Futures"/>
    <hyperlink ref="F64" location="'Options time series-BSE '!A1" display="Stock Futures"/>
    <hyperlink ref="A4" location="'CNX Nifty Junior'!A1" display="CNX Nifty Junior"/>
    <hyperlink ref="F4" location="'Options time series-NSE '!A1" display="Nifty Options"/>
    <hyperlink ref="F2" location="'CNX Midcap 200'!A1" display="CNX Midcap 200"/>
    <hyperlink ref="F8" location="'Options time series-NSE '!A1" display="Stock Options"/>
    <hyperlink ref="A6" location="'CNX Nifty Junior'!A1" display="CNX Nifty Junior"/>
    <hyperlink ref="F6" location="'Options time series-NSE '!A1" display="Stock Options"/>
    <hyperlink ref="A3" location="'Options time series-BSE '!A1" display="Stock Options"/>
    <hyperlink ref="A5" location="'S&amp;P CNX NIFTY'!A1" display="S&amp;P CNX Nifty"/>
    <hyperlink ref="F3" location="'Options time series-NSE '!A1" display="Stock Options"/>
    <hyperlink ref="F5" location="'Options time series-NSE '!A1" display="Nifty Futures"/>
    <hyperlink ref="F7" location="'S&amp;P CNX Defty'!A1" display="S&amp;P CNX Defty"/>
    <hyperlink ref="F57" location="'Options time series-NSE '!A1" display="Stock Options"/>
    <hyperlink ref="F47" location="'CNX Midcap 200'!A1" display="CNX Midcap 200"/>
    <hyperlink ref="F59" location="'Options time series-NSE '!A1" display="Stock Options"/>
    <hyperlink ref="F56" location="'Options time series-NSE '!A1" display="Nifty Futures"/>
    <hyperlink ref="F58" location="'Options time series-NSE '!A1" display="Stock Futures"/>
    <hyperlink ref="F60" location="'Options time series-NSE '!A1" display="Nifty Options"/>
    <hyperlink ref="A50" location="'BSE 200'!A1" display="BSE200 "/>
    <hyperlink ref="A52" location="'BSE SENSEX'!A1" display="SENSEX "/>
    <hyperlink ref="A53" location="'BSE TECK'!A1" display="BSE TECk "/>
    <hyperlink ref="A54" location="'BSE 100'!A1" display="BSE100 "/>
    <hyperlink ref="A55" location="'BSE 200'!A1" display="BSE200 "/>
    <hyperlink ref="A67" location="'Table-13-a'!A1" display="Back"/>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R60"/>
  <sheetViews>
    <sheetView workbookViewId="0" topLeftCell="A1">
      <selection activeCell="A60" sqref="A60"/>
    </sheetView>
  </sheetViews>
  <sheetFormatPr defaultColWidth="9.140625" defaultRowHeight="12.75"/>
  <cols>
    <col min="1" max="1" width="20.57421875" style="0" customWidth="1"/>
    <col min="2" max="2" width="10.421875" style="0" customWidth="1"/>
    <col min="3" max="3" width="13.28125" style="0" customWidth="1"/>
    <col min="4" max="4" width="12.8515625" style="0" customWidth="1"/>
    <col min="5" max="5" width="11.8515625" style="0" customWidth="1"/>
    <col min="6" max="6" width="12.8515625" style="0" customWidth="1"/>
    <col min="7" max="7" width="11.8515625" style="0" customWidth="1"/>
    <col min="8" max="8" width="13.7109375" style="0" customWidth="1"/>
    <col min="9" max="11" width="12.8515625" style="0" customWidth="1"/>
  </cols>
  <sheetData>
    <row r="1" spans="1:14" ht="12.75">
      <c r="A1" s="1" t="s">
        <v>348</v>
      </c>
      <c r="B1" s="2"/>
      <c r="C1" s="2"/>
      <c r="D1" s="2"/>
      <c r="E1" s="2"/>
      <c r="F1" s="2"/>
      <c r="G1" s="2"/>
      <c r="H1" s="2"/>
      <c r="I1" s="2"/>
      <c r="J1" s="41"/>
      <c r="K1" s="41" t="s">
        <v>219</v>
      </c>
      <c r="L1" s="2"/>
      <c r="M1" s="36"/>
      <c r="N1" s="2"/>
    </row>
    <row r="2" spans="1:14" ht="12.75">
      <c r="A2" s="4"/>
      <c r="B2" s="8"/>
      <c r="C2" s="8"/>
      <c r="D2" s="8"/>
      <c r="E2" s="8"/>
      <c r="F2" s="8"/>
      <c r="G2" s="8"/>
      <c r="H2" s="8"/>
      <c r="I2" s="8"/>
      <c r="J2" s="8"/>
      <c r="K2" s="8"/>
      <c r="L2" s="42"/>
      <c r="M2" s="37"/>
      <c r="N2" s="42"/>
    </row>
    <row r="3" spans="1:14" ht="12.75">
      <c r="A3" s="2" t="s">
        <v>349</v>
      </c>
      <c r="B3" s="7" t="s">
        <v>10</v>
      </c>
      <c r="C3" s="3" t="s">
        <v>350</v>
      </c>
      <c r="D3" s="3" t="s">
        <v>351</v>
      </c>
      <c r="E3" s="3" t="s">
        <v>352</v>
      </c>
      <c r="F3" s="3" t="s">
        <v>353</v>
      </c>
      <c r="G3" s="3" t="s">
        <v>351</v>
      </c>
      <c r="H3" s="3" t="s">
        <v>352</v>
      </c>
      <c r="I3" s="3" t="s">
        <v>353</v>
      </c>
      <c r="J3" s="3" t="s">
        <v>351</v>
      </c>
      <c r="K3" s="3" t="s">
        <v>352</v>
      </c>
      <c r="L3" s="3"/>
      <c r="M3" s="36"/>
      <c r="N3" s="3"/>
    </row>
    <row r="4" spans="1:14" ht="12.75">
      <c r="A4" s="39"/>
      <c r="B4" s="12" t="s">
        <v>354</v>
      </c>
      <c r="C4" s="38" t="s">
        <v>355</v>
      </c>
      <c r="D4" s="38" t="s">
        <v>355</v>
      </c>
      <c r="E4" s="38" t="s">
        <v>356</v>
      </c>
      <c r="F4" s="38" t="s">
        <v>355</v>
      </c>
      <c r="G4" s="38" t="s">
        <v>355</v>
      </c>
      <c r="H4" s="38" t="s">
        <v>356</v>
      </c>
      <c r="I4" s="38" t="s">
        <v>355</v>
      </c>
      <c r="J4" s="38" t="s">
        <v>355</v>
      </c>
      <c r="K4" s="38" t="s">
        <v>357</v>
      </c>
      <c r="L4" s="38"/>
      <c r="M4" s="37"/>
      <c r="N4" s="38"/>
    </row>
    <row r="5" spans="1:14" ht="12.75">
      <c r="A5" s="2"/>
      <c r="B5" s="7" t="s">
        <v>358</v>
      </c>
      <c r="C5" s="3" t="s">
        <v>359</v>
      </c>
      <c r="D5" s="3" t="s">
        <v>359</v>
      </c>
      <c r="E5" s="3" t="s">
        <v>360</v>
      </c>
      <c r="F5" s="3" t="s">
        <v>361</v>
      </c>
      <c r="G5" s="3" t="s">
        <v>361</v>
      </c>
      <c r="H5" s="3" t="s">
        <v>360</v>
      </c>
      <c r="I5" s="3" t="s">
        <v>362</v>
      </c>
      <c r="J5" s="3" t="s">
        <v>362</v>
      </c>
      <c r="K5" s="3" t="s">
        <v>355</v>
      </c>
      <c r="L5" s="3"/>
      <c r="M5" s="36"/>
      <c r="N5" s="3"/>
    </row>
    <row r="6" spans="1:14" ht="12.75">
      <c r="A6" s="39"/>
      <c r="B6" s="38"/>
      <c r="C6" s="38"/>
      <c r="D6" s="38"/>
      <c r="E6" s="38" t="s">
        <v>363</v>
      </c>
      <c r="F6" s="38" t="s">
        <v>364</v>
      </c>
      <c r="G6" s="38" t="s">
        <v>364</v>
      </c>
      <c r="H6" s="38" t="s">
        <v>365</v>
      </c>
      <c r="I6" s="38" t="s">
        <v>366</v>
      </c>
      <c r="J6" s="38" t="s">
        <v>366</v>
      </c>
      <c r="K6" s="38" t="s">
        <v>362</v>
      </c>
      <c r="L6" s="38"/>
      <c r="M6" s="37"/>
      <c r="N6" s="38"/>
    </row>
    <row r="7" spans="1:14" ht="12.75">
      <c r="A7" s="21"/>
      <c r="B7" s="123"/>
      <c r="C7" s="123"/>
      <c r="D7" s="123"/>
      <c r="E7" s="123" t="s">
        <v>367</v>
      </c>
      <c r="F7" s="46" t="s">
        <v>366</v>
      </c>
      <c r="G7" s="46" t="s">
        <v>366</v>
      </c>
      <c r="H7" s="123" t="s">
        <v>366</v>
      </c>
      <c r="I7" s="123"/>
      <c r="J7" s="123"/>
      <c r="K7" s="123" t="s">
        <v>366</v>
      </c>
      <c r="L7" s="3"/>
      <c r="M7" s="36"/>
      <c r="N7" s="3"/>
    </row>
    <row r="8" spans="1:14" ht="12.75">
      <c r="A8" s="37"/>
      <c r="B8" s="12"/>
      <c r="C8" s="12"/>
      <c r="D8" s="12"/>
      <c r="E8" s="12"/>
      <c r="F8" s="12"/>
      <c r="G8" s="12"/>
      <c r="H8" s="12"/>
      <c r="I8" s="12"/>
      <c r="J8" s="12"/>
      <c r="K8" s="12"/>
      <c r="L8" s="12"/>
      <c r="M8" s="37"/>
      <c r="N8" s="42"/>
    </row>
    <row r="9" spans="1:14" ht="12.75">
      <c r="A9" s="51">
        <v>1</v>
      </c>
      <c r="B9" s="124">
        <v>2</v>
      </c>
      <c r="C9" s="124">
        <v>3</v>
      </c>
      <c r="D9" s="124">
        <v>4</v>
      </c>
      <c r="E9" s="124">
        <v>5</v>
      </c>
      <c r="F9" s="124">
        <v>6</v>
      </c>
      <c r="G9" s="124">
        <v>7</v>
      </c>
      <c r="H9" s="124">
        <v>8</v>
      </c>
      <c r="I9" s="124">
        <v>9</v>
      </c>
      <c r="J9" s="124">
        <v>10</v>
      </c>
      <c r="K9" s="206" t="s">
        <v>322</v>
      </c>
      <c r="L9" s="189"/>
      <c r="M9" s="188"/>
      <c r="N9" s="189"/>
    </row>
    <row r="10" spans="1:15" ht="12.75">
      <c r="A10" s="125" t="s">
        <v>368</v>
      </c>
      <c r="B10" s="126"/>
      <c r="C10" s="126"/>
      <c r="D10" s="126"/>
      <c r="E10" s="126"/>
      <c r="F10" s="126"/>
      <c r="G10" s="126"/>
      <c r="H10" s="126"/>
      <c r="I10" s="126"/>
      <c r="J10" s="126"/>
      <c r="K10" s="126"/>
      <c r="L10" s="141"/>
      <c r="M10" s="156"/>
      <c r="N10" s="40"/>
      <c r="O10" s="119"/>
    </row>
    <row r="11" spans="1:18" ht="12.75">
      <c r="A11" s="129" t="s">
        <v>369</v>
      </c>
      <c r="B11" s="130">
        <v>979</v>
      </c>
      <c r="C11" s="130">
        <v>14059</v>
      </c>
      <c r="D11" s="130">
        <v>13174</v>
      </c>
      <c r="E11" s="130">
        <v>885</v>
      </c>
      <c r="F11" s="130">
        <v>55804</v>
      </c>
      <c r="G11" s="130">
        <v>48564</v>
      </c>
      <c r="H11" s="130">
        <v>7240</v>
      </c>
      <c r="I11" s="130">
        <v>2453</v>
      </c>
      <c r="J11" s="130">
        <v>1498</v>
      </c>
      <c r="K11" s="130">
        <v>955</v>
      </c>
      <c r="L11" s="40"/>
      <c r="M11" s="156"/>
      <c r="N11" s="40"/>
      <c r="O11" s="207"/>
      <c r="P11" s="43"/>
      <c r="Q11" s="43"/>
      <c r="R11" s="43"/>
    </row>
    <row r="12" spans="1:15" ht="12.75">
      <c r="A12" s="129" t="s">
        <v>185</v>
      </c>
      <c r="B12" s="130">
        <v>1059</v>
      </c>
      <c r="C12" s="130">
        <v>13148</v>
      </c>
      <c r="D12" s="130">
        <v>13312</v>
      </c>
      <c r="E12" s="130">
        <v>-164</v>
      </c>
      <c r="F12" s="130">
        <v>45052</v>
      </c>
      <c r="G12" s="130">
        <v>44560</v>
      </c>
      <c r="H12" s="130">
        <v>492</v>
      </c>
      <c r="I12" s="130">
        <v>718</v>
      </c>
      <c r="J12" s="130">
        <v>2892</v>
      </c>
      <c r="K12" s="130">
        <v>-2174</v>
      </c>
      <c r="L12" s="141"/>
      <c r="M12" s="156"/>
      <c r="N12" s="40"/>
      <c r="O12" s="119"/>
    </row>
    <row r="13" spans="1:15" ht="12.75">
      <c r="A13" s="129" t="s">
        <v>370</v>
      </c>
      <c r="B13" s="130">
        <v>1057</v>
      </c>
      <c r="C13" s="130">
        <v>11354</v>
      </c>
      <c r="D13" s="130">
        <v>10506</v>
      </c>
      <c r="E13" s="130">
        <v>848</v>
      </c>
      <c r="F13" s="130">
        <v>42270</v>
      </c>
      <c r="G13" s="130">
        <v>45938</v>
      </c>
      <c r="H13" s="130">
        <v>-3667</v>
      </c>
      <c r="I13" s="130">
        <v>1937</v>
      </c>
      <c r="J13" s="130">
        <v>1035</v>
      </c>
      <c r="K13" s="66">
        <v>902</v>
      </c>
      <c r="L13" s="141"/>
      <c r="M13" s="156"/>
      <c r="N13" s="40"/>
      <c r="O13" s="119"/>
    </row>
    <row r="14" spans="1:15" ht="12.75">
      <c r="A14" s="129" t="s">
        <v>371</v>
      </c>
      <c r="B14" s="130">
        <v>993</v>
      </c>
      <c r="C14" s="130">
        <v>15914</v>
      </c>
      <c r="D14" s="130">
        <v>14236</v>
      </c>
      <c r="E14" s="130">
        <v>1677</v>
      </c>
      <c r="F14" s="130">
        <v>53145</v>
      </c>
      <c r="G14" s="130">
        <v>43765</v>
      </c>
      <c r="H14" s="130">
        <v>9380</v>
      </c>
      <c r="I14" s="130">
        <v>1714</v>
      </c>
      <c r="J14" s="130">
        <v>908</v>
      </c>
      <c r="K14" s="66">
        <v>806</v>
      </c>
      <c r="L14" s="141"/>
      <c r="M14" s="156"/>
      <c r="N14" s="40"/>
      <c r="O14" s="119"/>
    </row>
    <row r="15" spans="1:15" ht="12.75">
      <c r="A15" s="129" t="s">
        <v>372</v>
      </c>
      <c r="B15" s="130">
        <v>973</v>
      </c>
      <c r="C15" s="130">
        <v>9157</v>
      </c>
      <c r="D15" s="130">
        <v>8007</v>
      </c>
      <c r="E15" s="130">
        <v>1150</v>
      </c>
      <c r="F15" s="130">
        <v>38509</v>
      </c>
      <c r="G15" s="130">
        <v>30495</v>
      </c>
      <c r="H15" s="130">
        <v>8014</v>
      </c>
      <c r="I15" s="130">
        <v>1065</v>
      </c>
      <c r="J15" s="130">
        <v>409</v>
      </c>
      <c r="K15" s="66">
        <v>657</v>
      </c>
      <c r="L15" s="40"/>
      <c r="M15" s="156"/>
      <c r="N15" s="40"/>
      <c r="O15" s="119"/>
    </row>
    <row r="16" spans="1:17" ht="12.75">
      <c r="A16" s="132" t="s">
        <v>373</v>
      </c>
      <c r="B16" s="130">
        <v>969</v>
      </c>
      <c r="C16" s="130">
        <v>8195</v>
      </c>
      <c r="D16" s="130">
        <v>7159</v>
      </c>
      <c r="E16" s="130">
        <v>1036</v>
      </c>
      <c r="F16" s="130">
        <v>32212</v>
      </c>
      <c r="G16" s="130">
        <v>26787</v>
      </c>
      <c r="H16" s="130">
        <v>5425</v>
      </c>
      <c r="I16" s="130">
        <v>1845</v>
      </c>
      <c r="J16" s="130">
        <v>1136</v>
      </c>
      <c r="K16" s="66">
        <v>709</v>
      </c>
      <c r="L16" s="40"/>
      <c r="M16" s="156"/>
      <c r="N16" s="40"/>
      <c r="O16" s="207"/>
      <c r="P16" s="207"/>
      <c r="Q16" s="207"/>
    </row>
    <row r="17" spans="1:14" ht="12.75">
      <c r="A17" s="129" t="s">
        <v>374</v>
      </c>
      <c r="B17" s="130">
        <v>956</v>
      </c>
      <c r="C17" s="130">
        <v>2238</v>
      </c>
      <c r="D17" s="130">
        <v>1933</v>
      </c>
      <c r="E17" s="130">
        <v>305</v>
      </c>
      <c r="F17" s="130">
        <v>27238</v>
      </c>
      <c r="G17" s="130">
        <v>22595</v>
      </c>
      <c r="H17" s="130">
        <v>4643</v>
      </c>
      <c r="I17" s="130">
        <v>1158</v>
      </c>
      <c r="J17" s="130">
        <v>353</v>
      </c>
      <c r="K17" s="66">
        <v>805</v>
      </c>
      <c r="L17" s="189"/>
      <c r="M17" s="188"/>
      <c r="N17" s="189"/>
    </row>
    <row r="18" spans="1:14" ht="12.75">
      <c r="A18" s="129" t="s">
        <v>375</v>
      </c>
      <c r="B18" s="135">
        <v>934</v>
      </c>
      <c r="C18" s="135">
        <v>7029</v>
      </c>
      <c r="D18" s="135">
        <v>7683</v>
      </c>
      <c r="E18" s="135">
        <v>-654</v>
      </c>
      <c r="F18" s="135">
        <v>26555</v>
      </c>
      <c r="G18" s="135">
        <v>25410</v>
      </c>
      <c r="H18" s="135">
        <v>1145</v>
      </c>
      <c r="I18" s="135">
        <v>412</v>
      </c>
      <c r="J18" s="135">
        <v>260</v>
      </c>
      <c r="K18" s="208">
        <v>152</v>
      </c>
      <c r="L18" s="207"/>
      <c r="M18" s="188"/>
      <c r="N18" s="189"/>
    </row>
    <row r="19" spans="1:14" ht="12.75">
      <c r="A19" s="129" t="s">
        <v>126</v>
      </c>
      <c r="B19" s="135">
        <v>928</v>
      </c>
      <c r="C19" s="135">
        <v>12212</v>
      </c>
      <c r="D19" s="135">
        <v>12229</v>
      </c>
      <c r="E19" s="135">
        <v>-17</v>
      </c>
      <c r="F19" s="135">
        <v>39783</v>
      </c>
      <c r="G19" s="135">
        <v>39304</v>
      </c>
      <c r="H19" s="135">
        <v>480</v>
      </c>
      <c r="I19" s="135">
        <v>625</v>
      </c>
      <c r="J19" s="135">
        <v>229</v>
      </c>
      <c r="K19" s="208">
        <v>396</v>
      </c>
      <c r="L19" s="207"/>
      <c r="M19" s="188"/>
      <c r="N19" s="189"/>
    </row>
    <row r="20" spans="1:14" ht="12.75">
      <c r="A20" s="129" t="s">
        <v>127</v>
      </c>
      <c r="B20" s="130">
        <v>916</v>
      </c>
      <c r="C20" s="130">
        <v>14627</v>
      </c>
      <c r="D20" s="130">
        <v>17115</v>
      </c>
      <c r="E20" s="130">
        <v>-2488</v>
      </c>
      <c r="F20" s="130">
        <v>47729</v>
      </c>
      <c r="G20" s="130">
        <v>55083</v>
      </c>
      <c r="H20" s="130">
        <v>-7354</v>
      </c>
      <c r="I20" s="130">
        <v>1009</v>
      </c>
      <c r="J20" s="130">
        <v>302</v>
      </c>
      <c r="K20" s="66">
        <v>707</v>
      </c>
      <c r="L20" s="189"/>
      <c r="M20" s="188"/>
      <c r="N20" s="189"/>
    </row>
    <row r="21" spans="1:14" ht="12.75">
      <c r="A21" s="129" t="s">
        <v>128</v>
      </c>
      <c r="B21" s="131">
        <v>906</v>
      </c>
      <c r="C21" s="131">
        <v>11438</v>
      </c>
      <c r="D21" s="131">
        <v>13098</v>
      </c>
      <c r="E21" s="131">
        <v>-1659</v>
      </c>
      <c r="F21" s="131">
        <v>44645</v>
      </c>
      <c r="G21" s="131">
        <v>44123</v>
      </c>
      <c r="H21" s="131">
        <v>522</v>
      </c>
      <c r="I21" s="131">
        <v>590</v>
      </c>
      <c r="J21" s="131">
        <v>341</v>
      </c>
      <c r="K21" s="66">
        <v>249</v>
      </c>
      <c r="L21" s="189"/>
      <c r="M21" s="188"/>
      <c r="N21" s="189"/>
    </row>
    <row r="22" spans="1:14" ht="12.75">
      <c r="A22" s="125" t="s">
        <v>68</v>
      </c>
      <c r="B22" s="128">
        <v>882</v>
      </c>
      <c r="C22" s="126">
        <v>113959</v>
      </c>
      <c r="D22" s="126">
        <v>107481</v>
      </c>
      <c r="E22" s="126">
        <v>6480</v>
      </c>
      <c r="F22" s="126">
        <v>343213</v>
      </c>
      <c r="G22" s="126">
        <v>294410</v>
      </c>
      <c r="H22" s="126">
        <v>48801</v>
      </c>
      <c r="I22" s="126">
        <v>3767</v>
      </c>
      <c r="J22" s="126">
        <v>11100</v>
      </c>
      <c r="K22" s="126">
        <v>-7333</v>
      </c>
      <c r="L22" s="189"/>
      <c r="M22" s="188"/>
      <c r="N22" s="189"/>
    </row>
    <row r="23" spans="1:14" ht="12.75">
      <c r="A23" s="129" t="s">
        <v>376</v>
      </c>
      <c r="B23" s="131">
        <v>882</v>
      </c>
      <c r="C23" s="131">
        <v>20041</v>
      </c>
      <c r="D23" s="131">
        <v>20263</v>
      </c>
      <c r="E23" s="131">
        <v>-222</v>
      </c>
      <c r="F23" s="131">
        <v>52941</v>
      </c>
      <c r="G23" s="131">
        <v>46252</v>
      </c>
      <c r="H23" s="131">
        <v>6689</v>
      </c>
      <c r="I23" s="131">
        <v>221</v>
      </c>
      <c r="J23" s="131">
        <v>480</v>
      </c>
      <c r="K23" s="66">
        <v>-258</v>
      </c>
      <c r="L23" s="155"/>
      <c r="M23" s="188"/>
      <c r="N23" s="189"/>
    </row>
    <row r="24" spans="1:15" ht="12.75">
      <c r="A24" s="129" t="s">
        <v>377</v>
      </c>
      <c r="B24" s="130">
        <v>861</v>
      </c>
      <c r="C24" s="130">
        <v>11351</v>
      </c>
      <c r="D24" s="130">
        <v>9715</v>
      </c>
      <c r="E24" s="130">
        <v>1636</v>
      </c>
      <c r="F24" s="130">
        <v>35399</v>
      </c>
      <c r="G24" s="130">
        <v>27811</v>
      </c>
      <c r="H24" s="130">
        <v>7588</v>
      </c>
      <c r="I24" s="130">
        <v>272</v>
      </c>
      <c r="J24" s="130">
        <v>423</v>
      </c>
      <c r="K24" s="66">
        <v>-152</v>
      </c>
      <c r="L24" s="40"/>
      <c r="M24" s="156"/>
      <c r="N24" s="40"/>
      <c r="O24" s="119"/>
    </row>
    <row r="25" spans="1:15" ht="12.75">
      <c r="A25" s="129" t="s">
        <v>186</v>
      </c>
      <c r="B25" s="130">
        <v>833</v>
      </c>
      <c r="C25" s="130">
        <v>11384</v>
      </c>
      <c r="D25" s="130">
        <v>10266</v>
      </c>
      <c r="E25" s="130">
        <v>1118</v>
      </c>
      <c r="F25" s="130">
        <v>35200</v>
      </c>
      <c r="G25" s="130">
        <v>31522</v>
      </c>
      <c r="H25" s="130">
        <v>3678</v>
      </c>
      <c r="I25" s="130">
        <v>215</v>
      </c>
      <c r="J25" s="130">
        <v>1136</v>
      </c>
      <c r="K25" s="66">
        <v>-922</v>
      </c>
      <c r="L25" s="40"/>
      <c r="M25" s="156"/>
      <c r="N25" s="40"/>
      <c r="O25" s="119"/>
    </row>
    <row r="26" spans="1:14" ht="12.75">
      <c r="A26" s="129" t="s">
        <v>378</v>
      </c>
      <c r="B26" s="130">
        <v>823</v>
      </c>
      <c r="C26" s="130">
        <v>10706</v>
      </c>
      <c r="D26" s="130">
        <v>8983</v>
      </c>
      <c r="E26" s="130">
        <v>1724</v>
      </c>
      <c r="F26" s="130">
        <v>33004</v>
      </c>
      <c r="G26" s="130">
        <v>23669</v>
      </c>
      <c r="H26" s="130">
        <v>9335</v>
      </c>
      <c r="I26" s="130">
        <v>544</v>
      </c>
      <c r="J26" s="130">
        <v>1518</v>
      </c>
      <c r="K26" s="66">
        <v>-974</v>
      </c>
      <c r="L26" s="40"/>
      <c r="M26" s="192"/>
      <c r="N26" s="40"/>
    </row>
    <row r="27" spans="1:14" ht="12.75">
      <c r="A27" s="129" t="s">
        <v>379</v>
      </c>
      <c r="B27" s="130">
        <v>820</v>
      </c>
      <c r="C27" s="130">
        <v>7317</v>
      </c>
      <c r="D27" s="130">
        <v>7176</v>
      </c>
      <c r="E27" s="130">
        <v>141</v>
      </c>
      <c r="F27" s="130">
        <v>23086</v>
      </c>
      <c r="G27" s="130">
        <v>19047</v>
      </c>
      <c r="H27" s="130">
        <v>4039</v>
      </c>
      <c r="I27" s="130">
        <v>414</v>
      </c>
      <c r="J27" s="130">
        <v>2579</v>
      </c>
      <c r="K27" s="66">
        <v>-2165</v>
      </c>
      <c r="L27" s="40"/>
      <c r="M27" s="156"/>
      <c r="N27" s="40"/>
    </row>
    <row r="28" spans="1:14" ht="12.75">
      <c r="A28" s="129" t="s">
        <v>380</v>
      </c>
      <c r="B28" s="130">
        <v>803</v>
      </c>
      <c r="C28" s="130">
        <v>8252</v>
      </c>
      <c r="D28" s="130">
        <v>9620</v>
      </c>
      <c r="E28" s="130">
        <v>-1368</v>
      </c>
      <c r="F28" s="130">
        <v>26545</v>
      </c>
      <c r="G28" s="130">
        <v>30239</v>
      </c>
      <c r="H28" s="130">
        <v>-3694</v>
      </c>
      <c r="I28" s="130">
        <v>621</v>
      </c>
      <c r="J28" s="130">
        <v>1555</v>
      </c>
      <c r="K28" s="66">
        <v>-933</v>
      </c>
      <c r="L28" s="40"/>
      <c r="M28" s="188"/>
      <c r="N28" s="189"/>
    </row>
    <row r="29" spans="1:14" ht="12.75">
      <c r="A29" s="129" t="s">
        <v>381</v>
      </c>
      <c r="B29" s="130">
        <v>793</v>
      </c>
      <c r="C29" s="130">
        <v>9298</v>
      </c>
      <c r="D29" s="130">
        <v>8817</v>
      </c>
      <c r="E29" s="130">
        <v>481</v>
      </c>
      <c r="F29" s="130">
        <v>26348</v>
      </c>
      <c r="G29" s="130">
        <v>21701</v>
      </c>
      <c r="H29" s="130">
        <v>4646</v>
      </c>
      <c r="I29" s="130">
        <v>304</v>
      </c>
      <c r="J29" s="130">
        <v>492</v>
      </c>
      <c r="K29" s="66">
        <v>-188</v>
      </c>
      <c r="L29" s="40"/>
      <c r="M29" s="188"/>
      <c r="N29" s="189"/>
    </row>
    <row r="30" spans="1:14" ht="12.75">
      <c r="A30" s="129" t="s">
        <v>382</v>
      </c>
      <c r="B30" s="130">
        <v>764</v>
      </c>
      <c r="C30" s="130">
        <v>8757</v>
      </c>
      <c r="D30" s="130">
        <v>8411</v>
      </c>
      <c r="E30" s="130">
        <v>346</v>
      </c>
      <c r="F30" s="130">
        <v>27837</v>
      </c>
      <c r="G30" s="130">
        <v>22786</v>
      </c>
      <c r="H30" s="130">
        <v>5051</v>
      </c>
      <c r="I30" s="130">
        <v>522</v>
      </c>
      <c r="J30" s="130">
        <v>951</v>
      </c>
      <c r="K30" s="66">
        <v>-430</v>
      </c>
      <c r="L30" s="40"/>
      <c r="M30" s="156"/>
      <c r="N30" s="189"/>
    </row>
    <row r="31" spans="1:14" ht="12.75">
      <c r="A31" s="129" t="s">
        <v>383</v>
      </c>
      <c r="B31" s="130">
        <v>739</v>
      </c>
      <c r="C31" s="130">
        <v>7749</v>
      </c>
      <c r="D31" s="130">
        <v>6465</v>
      </c>
      <c r="E31" s="130">
        <v>1284</v>
      </c>
      <c r="F31" s="130">
        <v>25532</v>
      </c>
      <c r="G31" s="130">
        <v>17597</v>
      </c>
      <c r="H31" s="130">
        <v>7934</v>
      </c>
      <c r="I31" s="130">
        <v>185</v>
      </c>
      <c r="J31" s="130">
        <v>359</v>
      </c>
      <c r="K31" s="66">
        <v>-174</v>
      </c>
      <c r="L31" s="40"/>
      <c r="M31" s="156"/>
      <c r="N31" s="189"/>
    </row>
    <row r="32" spans="1:14" ht="12.75">
      <c r="A32" s="129" t="s">
        <v>384</v>
      </c>
      <c r="B32" s="130">
        <v>731</v>
      </c>
      <c r="C32" s="130">
        <v>9782</v>
      </c>
      <c r="D32" s="130">
        <v>8091</v>
      </c>
      <c r="E32" s="130">
        <v>1692</v>
      </c>
      <c r="F32" s="130">
        <v>25915</v>
      </c>
      <c r="G32" s="130">
        <v>20586</v>
      </c>
      <c r="H32" s="130">
        <v>5329</v>
      </c>
      <c r="I32" s="130">
        <v>45</v>
      </c>
      <c r="J32" s="130">
        <v>115</v>
      </c>
      <c r="K32" s="66">
        <v>-70</v>
      </c>
      <c r="L32" s="40"/>
      <c r="M32" s="156"/>
      <c r="N32" s="189"/>
    </row>
    <row r="33" spans="1:14" ht="12.75">
      <c r="A33" s="129" t="s">
        <v>139</v>
      </c>
      <c r="B33" s="130">
        <v>707</v>
      </c>
      <c r="C33" s="130">
        <v>4982</v>
      </c>
      <c r="D33" s="130">
        <v>5169</v>
      </c>
      <c r="E33" s="130">
        <v>-187</v>
      </c>
      <c r="F33" s="130">
        <v>15364</v>
      </c>
      <c r="G33" s="130">
        <v>16504</v>
      </c>
      <c r="H33" s="130">
        <v>-1140</v>
      </c>
      <c r="I33" s="130">
        <v>256</v>
      </c>
      <c r="J33" s="130">
        <v>502</v>
      </c>
      <c r="K33" s="66">
        <v>-246</v>
      </c>
      <c r="L33" s="40"/>
      <c r="M33" s="156"/>
      <c r="N33" s="189"/>
    </row>
    <row r="34" spans="1:14" ht="12.75">
      <c r="A34" s="129" t="s">
        <v>385</v>
      </c>
      <c r="B34" s="130">
        <v>692</v>
      </c>
      <c r="C34" s="130">
        <v>4340</v>
      </c>
      <c r="D34" s="130">
        <v>4505</v>
      </c>
      <c r="E34" s="130">
        <v>-165</v>
      </c>
      <c r="F34" s="130">
        <v>16042</v>
      </c>
      <c r="G34" s="130">
        <v>16696</v>
      </c>
      <c r="H34" s="130">
        <v>-654</v>
      </c>
      <c r="I34" s="130">
        <v>168</v>
      </c>
      <c r="J34" s="130">
        <v>990</v>
      </c>
      <c r="K34" s="66">
        <v>-821</v>
      </c>
      <c r="L34" s="40"/>
      <c r="M34" s="156"/>
      <c r="N34" s="189"/>
    </row>
    <row r="35" spans="1:14" ht="12.75">
      <c r="A35" s="129"/>
      <c r="B35" s="130"/>
      <c r="C35" s="130"/>
      <c r="D35" s="130"/>
      <c r="E35" s="130"/>
      <c r="F35" s="130"/>
      <c r="G35" s="130"/>
      <c r="H35" s="130"/>
      <c r="I35" s="130"/>
      <c r="J35" s="130"/>
      <c r="K35" s="66"/>
      <c r="L35" s="40"/>
      <c r="M35" s="156"/>
      <c r="N35" s="189"/>
    </row>
    <row r="36" spans="1:14" ht="12.75">
      <c r="A36" s="125" t="s">
        <v>69</v>
      </c>
      <c r="B36" s="126">
        <v>685</v>
      </c>
      <c r="C36" s="126">
        <v>59910</v>
      </c>
      <c r="D36" s="126">
        <v>47624</v>
      </c>
      <c r="E36" s="126">
        <v>12286</v>
      </c>
      <c r="F36" s="126">
        <v>203001</v>
      </c>
      <c r="G36" s="126">
        <v>158879</v>
      </c>
      <c r="H36" s="126">
        <v>44122</v>
      </c>
      <c r="I36" s="126">
        <v>13951</v>
      </c>
      <c r="J36" s="126">
        <v>12193</v>
      </c>
      <c r="K36" s="127">
        <v>1757</v>
      </c>
      <c r="L36" s="40"/>
      <c r="M36" s="156"/>
      <c r="N36" s="189"/>
    </row>
    <row r="37" spans="1:14" ht="12.75">
      <c r="A37" s="125"/>
      <c r="B37" s="126"/>
      <c r="C37" s="126"/>
      <c r="D37" s="126"/>
      <c r="E37" s="126"/>
      <c r="F37" s="126"/>
      <c r="G37" s="126"/>
      <c r="H37" s="126"/>
      <c r="I37" s="126"/>
      <c r="J37" s="126"/>
      <c r="K37" s="127"/>
      <c r="L37" s="40"/>
      <c r="M37" s="156"/>
      <c r="N37" s="189"/>
    </row>
    <row r="38" spans="1:14" ht="12.75">
      <c r="A38" s="129" t="s">
        <v>237</v>
      </c>
      <c r="B38" s="130">
        <v>685</v>
      </c>
      <c r="C38" s="130">
        <v>10459</v>
      </c>
      <c r="D38" s="130">
        <v>5210</v>
      </c>
      <c r="E38" s="130">
        <v>5249</v>
      </c>
      <c r="F38" s="130">
        <v>27311</v>
      </c>
      <c r="G38" s="130">
        <v>19808</v>
      </c>
      <c r="H38" s="130">
        <v>7502</v>
      </c>
      <c r="I38" s="130">
        <v>1133</v>
      </c>
      <c r="J38" s="130">
        <v>709</v>
      </c>
      <c r="K38" s="66">
        <v>425</v>
      </c>
      <c r="L38" s="40"/>
      <c r="M38" s="156"/>
      <c r="N38" s="189"/>
    </row>
    <row r="39" spans="1:14" ht="12.75">
      <c r="A39" s="129" t="s">
        <v>386</v>
      </c>
      <c r="B39" s="130">
        <v>668</v>
      </c>
      <c r="C39" s="130">
        <v>8277</v>
      </c>
      <c r="D39" s="130">
        <v>5391</v>
      </c>
      <c r="E39" s="130">
        <v>2886</v>
      </c>
      <c r="F39" s="130">
        <v>22388</v>
      </c>
      <c r="G39" s="130">
        <v>14012</v>
      </c>
      <c r="H39" s="130">
        <v>8376</v>
      </c>
      <c r="I39" s="130">
        <v>1972</v>
      </c>
      <c r="J39" s="130">
        <v>1139</v>
      </c>
      <c r="K39" s="66">
        <v>833</v>
      </c>
      <c r="L39" s="40"/>
      <c r="M39" s="156"/>
      <c r="N39" s="189"/>
    </row>
    <row r="40" spans="1:14" ht="12.75">
      <c r="A40" s="129" t="s">
        <v>387</v>
      </c>
      <c r="B40" s="130">
        <v>655</v>
      </c>
      <c r="C40" s="130">
        <v>5178</v>
      </c>
      <c r="D40" s="130">
        <v>5054</v>
      </c>
      <c r="E40" s="130">
        <v>124</v>
      </c>
      <c r="F40" s="130">
        <v>16651</v>
      </c>
      <c r="G40" s="130">
        <v>16194</v>
      </c>
      <c r="H40" s="130">
        <v>457</v>
      </c>
      <c r="I40" s="130">
        <v>851</v>
      </c>
      <c r="J40" s="130">
        <v>1625</v>
      </c>
      <c r="K40" s="66">
        <v>-774</v>
      </c>
      <c r="L40" s="40"/>
      <c r="M40" s="156"/>
      <c r="N40" s="189"/>
    </row>
    <row r="41" spans="1:14" ht="12.75">
      <c r="A41" s="209">
        <v>38322</v>
      </c>
      <c r="B41" s="130">
        <v>637</v>
      </c>
      <c r="C41" s="130">
        <v>4753</v>
      </c>
      <c r="D41" s="130">
        <v>3486</v>
      </c>
      <c r="E41" s="130">
        <f aca="true" t="shared" si="0" ref="E41:E48">(C41-D41)</f>
        <v>1267</v>
      </c>
      <c r="F41" s="135">
        <v>20626</v>
      </c>
      <c r="G41" s="135">
        <v>13943</v>
      </c>
      <c r="H41" s="135">
        <v>6684</v>
      </c>
      <c r="I41" s="135">
        <v>5215</v>
      </c>
      <c r="J41" s="135">
        <v>1760</v>
      </c>
      <c r="K41" s="208">
        <v>3456</v>
      </c>
      <c r="L41" s="207"/>
      <c r="M41" s="210"/>
      <c r="N41" s="189"/>
    </row>
    <row r="42" spans="1:14" ht="12.75">
      <c r="A42" s="209">
        <v>38292</v>
      </c>
      <c r="B42" s="130">
        <v>628</v>
      </c>
      <c r="C42" s="130">
        <v>4640</v>
      </c>
      <c r="D42" s="130">
        <v>3204</v>
      </c>
      <c r="E42" s="130">
        <f t="shared" si="0"/>
        <v>1436</v>
      </c>
      <c r="F42" s="135">
        <v>18340</v>
      </c>
      <c r="G42" s="135">
        <v>11600</v>
      </c>
      <c r="H42" s="135">
        <v>6741</v>
      </c>
      <c r="I42" s="135">
        <v>2962</v>
      </c>
      <c r="J42" s="135">
        <v>1518</v>
      </c>
      <c r="K42" s="208">
        <v>1445</v>
      </c>
      <c r="L42" s="207"/>
      <c r="M42" s="210"/>
      <c r="N42" s="189"/>
    </row>
    <row r="43" spans="1:14" ht="12.75">
      <c r="A43" s="36" t="s">
        <v>388</v>
      </c>
      <c r="B43" s="130">
        <v>621</v>
      </c>
      <c r="C43" s="130">
        <v>4072</v>
      </c>
      <c r="D43" s="130">
        <v>3778</v>
      </c>
      <c r="E43" s="130">
        <f t="shared" si="0"/>
        <v>294</v>
      </c>
      <c r="F43" s="135">
        <v>15752</v>
      </c>
      <c r="G43" s="135">
        <v>12489</v>
      </c>
      <c r="H43" s="135">
        <v>3263</v>
      </c>
      <c r="I43" s="135">
        <v>310</v>
      </c>
      <c r="J43" s="135">
        <v>1546</v>
      </c>
      <c r="K43" s="208">
        <v>-1236</v>
      </c>
      <c r="L43" s="207"/>
      <c r="M43" s="210"/>
      <c r="N43" s="189"/>
    </row>
    <row r="44" spans="1:14" ht="12.75">
      <c r="A44" s="36" t="s">
        <v>389</v>
      </c>
      <c r="B44" s="130">
        <v>608</v>
      </c>
      <c r="C44" s="130">
        <v>3725</v>
      </c>
      <c r="D44" s="130">
        <v>3242</v>
      </c>
      <c r="E44" s="130">
        <f t="shared" si="0"/>
        <v>483</v>
      </c>
      <c r="F44" s="135">
        <v>12385</v>
      </c>
      <c r="G44" s="135">
        <v>10000</v>
      </c>
      <c r="H44" s="135">
        <v>2385</v>
      </c>
      <c r="I44" s="135">
        <v>712</v>
      </c>
      <c r="J44" s="135">
        <v>522</v>
      </c>
      <c r="K44" s="208">
        <v>190</v>
      </c>
      <c r="L44" s="207"/>
      <c r="M44" s="210"/>
      <c r="N44" s="189"/>
    </row>
    <row r="45" spans="1:14" ht="12.75">
      <c r="A45" s="36" t="s">
        <v>390</v>
      </c>
      <c r="B45" s="130">
        <v>604</v>
      </c>
      <c r="C45" s="130">
        <v>3532</v>
      </c>
      <c r="D45" s="130">
        <v>2927</v>
      </c>
      <c r="E45" s="130">
        <f t="shared" si="0"/>
        <v>605</v>
      </c>
      <c r="F45" s="135">
        <v>12595</v>
      </c>
      <c r="G45" s="135">
        <v>9702</v>
      </c>
      <c r="H45" s="135">
        <v>2893</v>
      </c>
      <c r="I45" s="135">
        <v>261</v>
      </c>
      <c r="J45" s="135">
        <v>633</v>
      </c>
      <c r="K45" s="208">
        <v>-371</v>
      </c>
      <c r="L45" s="207"/>
      <c r="M45" s="210"/>
      <c r="N45" s="189"/>
    </row>
    <row r="46" spans="1:14" ht="12.75">
      <c r="A46" s="36" t="s">
        <v>391</v>
      </c>
      <c r="B46" s="130">
        <v>590</v>
      </c>
      <c r="C46" s="130">
        <v>2929</v>
      </c>
      <c r="D46" s="130">
        <v>2901</v>
      </c>
      <c r="E46" s="130">
        <f t="shared" si="0"/>
        <v>28</v>
      </c>
      <c r="F46" s="135">
        <v>11096</v>
      </c>
      <c r="G46" s="135">
        <v>10183</v>
      </c>
      <c r="H46" s="135">
        <v>913</v>
      </c>
      <c r="I46" s="135">
        <v>150</v>
      </c>
      <c r="J46" s="135">
        <v>351</v>
      </c>
      <c r="K46" s="208">
        <v>-201</v>
      </c>
      <c r="L46" s="207"/>
      <c r="M46" s="210"/>
      <c r="N46" s="189"/>
    </row>
    <row r="47" spans="1:14" ht="12.75">
      <c r="A47" s="36" t="s">
        <v>392</v>
      </c>
      <c r="B47" s="130">
        <v>569</v>
      </c>
      <c r="C47" s="130">
        <v>3298</v>
      </c>
      <c r="D47" s="130">
        <v>3348</v>
      </c>
      <c r="E47" s="130">
        <f t="shared" si="0"/>
        <v>-50</v>
      </c>
      <c r="F47" s="135">
        <v>10634</v>
      </c>
      <c r="G47" s="135">
        <v>10117</v>
      </c>
      <c r="H47" s="135">
        <v>517</v>
      </c>
      <c r="I47" s="135">
        <v>261</v>
      </c>
      <c r="J47" s="135">
        <v>1051</v>
      </c>
      <c r="K47" s="208">
        <v>-790</v>
      </c>
      <c r="L47" s="207"/>
      <c r="M47" s="210"/>
      <c r="N47" s="189"/>
    </row>
    <row r="48" spans="1:14" ht="12.75">
      <c r="A48" s="129" t="s">
        <v>246</v>
      </c>
      <c r="B48" s="130">
        <v>552</v>
      </c>
      <c r="C48" s="130">
        <v>5577</v>
      </c>
      <c r="D48" s="130">
        <v>6247</v>
      </c>
      <c r="E48" s="130">
        <f t="shared" si="0"/>
        <v>-670</v>
      </c>
      <c r="F48" s="130">
        <v>15532</v>
      </c>
      <c r="G48" s="130">
        <v>18778</v>
      </c>
      <c r="H48" s="130">
        <v>-3247</v>
      </c>
      <c r="I48" s="130">
        <v>123</v>
      </c>
      <c r="J48" s="130">
        <v>423</v>
      </c>
      <c r="K48" s="66">
        <v>-300</v>
      </c>
      <c r="L48" s="40"/>
      <c r="M48" s="188"/>
      <c r="N48" s="189"/>
    </row>
    <row r="49" spans="1:14" ht="12.75">
      <c r="A49" s="160" t="s">
        <v>247</v>
      </c>
      <c r="B49" s="38">
        <v>541</v>
      </c>
      <c r="C49" s="38">
        <v>3470</v>
      </c>
      <c r="D49" s="38">
        <v>2836</v>
      </c>
      <c r="E49" s="38">
        <v>634</v>
      </c>
      <c r="F49" s="38">
        <v>19692</v>
      </c>
      <c r="G49" s="38">
        <v>12053</v>
      </c>
      <c r="H49" s="38">
        <v>7638</v>
      </c>
      <c r="I49" s="38">
        <v>0</v>
      </c>
      <c r="J49" s="38">
        <v>919</v>
      </c>
      <c r="K49" s="38">
        <v>-919</v>
      </c>
      <c r="L49" s="12"/>
      <c r="M49" s="37"/>
      <c r="N49" s="42"/>
    </row>
    <row r="50" spans="1:14" ht="12.75">
      <c r="A50" s="138" t="s">
        <v>70</v>
      </c>
      <c r="B50" s="139">
        <v>540</v>
      </c>
      <c r="C50" s="139">
        <v>32882</v>
      </c>
      <c r="D50" s="139">
        <v>24196</v>
      </c>
      <c r="E50" s="139">
        <v>8686</v>
      </c>
      <c r="F50" s="139">
        <v>131762</v>
      </c>
      <c r="G50" s="139">
        <v>91804</v>
      </c>
      <c r="H50" s="139">
        <v>39958</v>
      </c>
      <c r="I50" s="139">
        <v>13095</v>
      </c>
      <c r="J50" s="139">
        <v>7144</v>
      </c>
      <c r="K50" s="139">
        <v>5951</v>
      </c>
      <c r="L50" s="12"/>
      <c r="M50" s="37"/>
      <c r="N50" s="42"/>
    </row>
    <row r="51" spans="1:14" ht="12.75">
      <c r="A51" s="1" t="s">
        <v>142</v>
      </c>
      <c r="B51" s="141">
        <v>502</v>
      </c>
      <c r="C51" s="1">
        <v>16534</v>
      </c>
      <c r="D51" s="1">
        <v>15446</v>
      </c>
      <c r="E51" s="1">
        <v>1088</v>
      </c>
      <c r="F51" s="1">
        <v>43999</v>
      </c>
      <c r="G51" s="1">
        <v>41471</v>
      </c>
      <c r="H51" s="1">
        <v>2528</v>
      </c>
      <c r="I51" s="1">
        <v>3065</v>
      </c>
      <c r="J51" s="1">
        <v>2902</v>
      </c>
      <c r="K51" s="1">
        <v>162</v>
      </c>
      <c r="L51" s="12"/>
      <c r="M51" s="37"/>
      <c r="N51" s="42"/>
    </row>
    <row r="52" spans="1:14" ht="12.75">
      <c r="A52" s="1" t="s">
        <v>72</v>
      </c>
      <c r="B52" s="1">
        <v>490</v>
      </c>
      <c r="C52" s="1">
        <v>19326</v>
      </c>
      <c r="D52" s="1">
        <v>15859</v>
      </c>
      <c r="E52" s="1">
        <v>3466</v>
      </c>
      <c r="F52" s="1">
        <v>45465</v>
      </c>
      <c r="G52" s="1">
        <v>37395</v>
      </c>
      <c r="H52" s="1">
        <v>8067</v>
      </c>
      <c r="I52" s="1">
        <v>4608</v>
      </c>
      <c r="J52" s="1">
        <v>3922</v>
      </c>
      <c r="K52" s="1">
        <v>685</v>
      </c>
      <c r="L52" s="12"/>
      <c r="M52" s="37"/>
      <c r="N52" s="42"/>
    </row>
    <row r="53" spans="1:14" ht="12.75">
      <c r="A53" s="211" t="s">
        <v>143</v>
      </c>
      <c r="B53" s="139">
        <v>527</v>
      </c>
      <c r="C53" s="140">
        <v>32913</v>
      </c>
      <c r="D53" s="139">
        <v>27028</v>
      </c>
      <c r="E53" s="139">
        <v>5885</v>
      </c>
      <c r="F53" s="139">
        <v>70427</v>
      </c>
      <c r="G53" s="139">
        <v>60320</v>
      </c>
      <c r="H53" s="139">
        <v>10124</v>
      </c>
      <c r="I53" s="139">
        <v>3616</v>
      </c>
      <c r="J53" s="139">
        <v>3837</v>
      </c>
      <c r="K53" s="139">
        <v>-46</v>
      </c>
      <c r="L53" s="12"/>
      <c r="M53" s="37"/>
      <c r="N53" s="42"/>
    </row>
    <row r="54" spans="1:14" ht="12.75">
      <c r="A54" s="4"/>
      <c r="B54" s="8"/>
      <c r="C54" s="8"/>
      <c r="D54" s="8"/>
      <c r="E54" s="8"/>
      <c r="F54" s="8"/>
      <c r="G54" s="8"/>
      <c r="H54" s="8"/>
      <c r="I54" s="8"/>
      <c r="J54" s="8"/>
      <c r="K54" s="8"/>
      <c r="L54" s="12"/>
      <c r="M54" s="37"/>
      <c r="N54" s="42"/>
    </row>
    <row r="55" spans="1:14" ht="12.75">
      <c r="A55" s="41" t="s">
        <v>393</v>
      </c>
      <c r="B55" s="2"/>
      <c r="C55" s="2"/>
      <c r="D55" s="2"/>
      <c r="E55" s="2"/>
      <c r="F55" s="2"/>
      <c r="G55" s="2"/>
      <c r="H55" s="2"/>
      <c r="I55" s="2"/>
      <c r="J55" s="2"/>
      <c r="K55" s="2"/>
      <c r="L55" s="2"/>
      <c r="M55" s="36"/>
      <c r="N55" s="2"/>
    </row>
    <row r="56" spans="1:14" ht="12.75">
      <c r="A56" s="170"/>
      <c r="B56" s="21"/>
      <c r="C56" s="21"/>
      <c r="D56" s="21"/>
      <c r="E56" s="21"/>
      <c r="F56" s="21"/>
      <c r="G56" s="21"/>
      <c r="H56" s="21"/>
      <c r="I56" s="21"/>
      <c r="J56" s="21"/>
      <c r="K56" s="21"/>
      <c r="L56" s="2"/>
      <c r="M56" s="36"/>
      <c r="N56" s="2"/>
    </row>
    <row r="57" spans="1:14" ht="12.75">
      <c r="A57" s="41"/>
      <c r="B57" s="2"/>
      <c r="C57" s="2"/>
      <c r="D57" s="2"/>
      <c r="E57" s="2"/>
      <c r="F57" s="2"/>
      <c r="G57" s="2"/>
      <c r="H57" s="2"/>
      <c r="I57" s="2"/>
      <c r="J57" s="2"/>
      <c r="K57" s="2"/>
      <c r="L57" s="2"/>
      <c r="M57" s="36"/>
      <c r="N57" s="2"/>
    </row>
    <row r="58" spans="1:14" ht="12.75">
      <c r="A58" s="41"/>
      <c r="B58" s="2"/>
      <c r="C58" s="2"/>
      <c r="D58" s="2"/>
      <c r="E58" s="2"/>
      <c r="F58" s="2"/>
      <c r="G58" s="2"/>
      <c r="H58" s="2"/>
      <c r="I58" s="2"/>
      <c r="J58" s="2"/>
      <c r="K58" s="2"/>
      <c r="L58" s="2"/>
      <c r="M58" s="36"/>
      <c r="N58" s="2"/>
    </row>
    <row r="60" ht="12.75">
      <c r="A60" s="464" t="s">
        <v>679</v>
      </c>
    </row>
  </sheetData>
  <hyperlinks>
    <hyperlink ref="A1" location="'BSE SENSEX'!A1" display="SENSEX "/>
    <hyperlink ref="F1" location="'Options time series-NSE '!A1" display="Nifty Futures"/>
    <hyperlink ref="A52" location="'S&amp;P CNX Defty'!A1" tooltip="Time series on BSE TECK" display="S&amp;P CNX Defty"/>
    <hyperlink ref="A3" location="'BSE 100'!A1" display="BSE100 "/>
    <hyperlink ref="F3" location="'Options time series-NSE '!A1" display="Stock Futures"/>
    <hyperlink ref="A43" location="'BSE PSU'!A1" display="BSEPSU "/>
    <hyperlink ref="A5" location="'BSE 500'!A1" display="BSE500 "/>
    <hyperlink ref="A9" location="'BSE HC'!A1" display="BSE HC "/>
    <hyperlink ref="F5" location="'Options time series-NSE '!A1" display="Nifty Futures"/>
    <hyperlink ref="F9" location="'Options time series-NSE '!A1" display="Stock Futures"/>
    <hyperlink ref="A53" location="'Options time series-BSE '!A1" display="Sensex Options"/>
    <hyperlink ref="A7" location="'BSE CD'!A1" display="BSE CD "/>
    <hyperlink ref="F7" location="'Options time series-NSE '!A1" display="Nifty Futures"/>
    <hyperlink ref="A4" location="'BSE 200'!A1" tooltip="Time Series on BSE HC" display="BSE200 "/>
    <hyperlink ref="A6" location="'BSE IT '!A1" tooltip="Time Series on BSE PSU" display="BSE IT "/>
    <hyperlink ref="F52" location="'Options time series-NSE '!A1" display="Stock Futures"/>
    <hyperlink ref="A51" location="'CNX Midcap 200'!A1" display="CNX Midcap 200"/>
    <hyperlink ref="F53" location="'Options time series-NSE '!A1" display="Nifty Options"/>
    <hyperlink ref="A50" location="'BSE PSU'!A1" display="BSEPSU "/>
    <hyperlink ref="A60" location="'Table-13-a'!A1" display="Back"/>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R73"/>
  <sheetViews>
    <sheetView workbookViewId="0" topLeftCell="A1">
      <selection activeCell="A73" sqref="A73"/>
    </sheetView>
  </sheetViews>
  <sheetFormatPr defaultColWidth="9.140625" defaultRowHeight="12.75"/>
  <cols>
    <col min="1" max="1" width="21.00390625" style="0" customWidth="1"/>
    <col min="2" max="2" width="8.00390625" style="0" customWidth="1"/>
    <col min="3" max="3" width="11.00390625" style="0" customWidth="1"/>
    <col min="5" max="5" width="11.00390625" style="0" customWidth="1"/>
    <col min="7" max="7" width="9.7109375" style="0" customWidth="1"/>
    <col min="9" max="18" width="10.57421875" style="0" customWidth="1"/>
  </cols>
  <sheetData>
    <row r="1" spans="1:14" ht="12.75">
      <c r="A1" s="1" t="s">
        <v>394</v>
      </c>
      <c r="B1" s="2"/>
      <c r="C1" s="2"/>
      <c r="D1" s="2"/>
      <c r="E1" s="2"/>
      <c r="F1" s="2"/>
      <c r="G1" s="2"/>
      <c r="H1" s="2"/>
      <c r="I1" s="2"/>
      <c r="J1" s="2"/>
      <c r="K1" s="2"/>
      <c r="L1" s="2"/>
      <c r="M1" s="36"/>
      <c r="N1" s="2"/>
    </row>
    <row r="2" spans="1:14" ht="12.75">
      <c r="A2" s="4"/>
      <c r="B2" s="8"/>
      <c r="C2" s="8"/>
      <c r="D2" s="8"/>
      <c r="E2" s="8"/>
      <c r="F2" s="8"/>
      <c r="G2" s="8"/>
      <c r="H2" s="8"/>
      <c r="I2" s="8"/>
      <c r="J2" s="8"/>
      <c r="K2" s="8"/>
      <c r="L2" s="8"/>
      <c r="M2" s="4"/>
      <c r="N2" s="8"/>
    </row>
    <row r="3" spans="1:18" ht="12.75">
      <c r="A3" s="2" t="s">
        <v>207</v>
      </c>
      <c r="B3" s="2"/>
      <c r="C3" s="2"/>
      <c r="D3" s="2"/>
      <c r="E3" s="2"/>
      <c r="F3" s="2"/>
      <c r="G3" s="2"/>
      <c r="H3" s="2"/>
      <c r="I3" s="212" t="s">
        <v>395</v>
      </c>
      <c r="J3" s="212"/>
      <c r="K3" s="212"/>
      <c r="L3" s="212"/>
      <c r="M3" s="453" t="s">
        <v>396</v>
      </c>
      <c r="N3" s="453"/>
      <c r="O3" s="50"/>
      <c r="P3" s="50"/>
      <c r="Q3" s="447" t="s">
        <v>99</v>
      </c>
      <c r="R3" s="447"/>
    </row>
    <row r="4" spans="1:16" ht="12.75">
      <c r="A4" s="2"/>
      <c r="B4" s="2"/>
      <c r="C4" s="187" t="s">
        <v>397</v>
      </c>
      <c r="D4" s="187"/>
      <c r="E4" s="187" t="s">
        <v>398</v>
      </c>
      <c r="F4" s="187"/>
      <c r="G4" s="36" t="s">
        <v>399</v>
      </c>
      <c r="H4" s="2"/>
      <c r="I4" s="187" t="s">
        <v>400</v>
      </c>
      <c r="J4" s="187"/>
      <c r="K4" s="187" t="s">
        <v>401</v>
      </c>
      <c r="L4" s="187"/>
      <c r="M4" s="454" t="s">
        <v>400</v>
      </c>
      <c r="N4" s="454"/>
      <c r="O4" s="444" t="s">
        <v>401</v>
      </c>
      <c r="P4" s="444"/>
    </row>
    <row r="5" spans="1:15" ht="12.75">
      <c r="A5" s="2"/>
      <c r="B5" s="2"/>
      <c r="C5" s="42" t="s">
        <v>161</v>
      </c>
      <c r="D5" s="2"/>
      <c r="E5" s="42" t="s">
        <v>402</v>
      </c>
      <c r="F5" s="2"/>
      <c r="G5" s="2" t="s">
        <v>403</v>
      </c>
      <c r="H5" s="2"/>
      <c r="I5" s="2" t="s">
        <v>404</v>
      </c>
      <c r="J5" s="2"/>
      <c r="K5" s="2" t="s">
        <v>405</v>
      </c>
      <c r="L5" s="2"/>
      <c r="M5" s="36" t="s">
        <v>167</v>
      </c>
      <c r="N5" s="2"/>
      <c r="O5" s="107" t="s">
        <v>406</v>
      </c>
    </row>
    <row r="6" spans="1:18" ht="12.75">
      <c r="A6" s="2"/>
      <c r="B6" s="3" t="s">
        <v>10</v>
      </c>
      <c r="C6" s="3" t="s">
        <v>407</v>
      </c>
      <c r="D6" s="3" t="s">
        <v>210</v>
      </c>
      <c r="E6" s="3" t="s">
        <v>407</v>
      </c>
      <c r="F6" s="3" t="s">
        <v>210</v>
      </c>
      <c r="G6" s="3" t="s">
        <v>407</v>
      </c>
      <c r="H6" s="3" t="s">
        <v>210</v>
      </c>
      <c r="I6" s="3" t="s">
        <v>407</v>
      </c>
      <c r="J6" s="3" t="s">
        <v>408</v>
      </c>
      <c r="K6" s="3" t="s">
        <v>407</v>
      </c>
      <c r="L6" s="3" t="s">
        <v>408</v>
      </c>
      <c r="M6" s="3" t="s">
        <v>407</v>
      </c>
      <c r="N6" s="3" t="s">
        <v>408</v>
      </c>
      <c r="O6" s="3" t="s">
        <v>407</v>
      </c>
      <c r="P6" s="3" t="s">
        <v>408</v>
      </c>
      <c r="Q6" s="3" t="s">
        <v>407</v>
      </c>
      <c r="R6" s="3" t="s">
        <v>408</v>
      </c>
    </row>
    <row r="7" spans="1:18" ht="12.75">
      <c r="A7" s="2"/>
      <c r="B7" s="3" t="s">
        <v>215</v>
      </c>
      <c r="C7" s="3" t="s">
        <v>409</v>
      </c>
      <c r="D7" s="3" t="s">
        <v>219</v>
      </c>
      <c r="E7" s="3" t="s">
        <v>409</v>
      </c>
      <c r="F7" s="3" t="s">
        <v>219</v>
      </c>
      <c r="G7" s="3" t="s">
        <v>409</v>
      </c>
      <c r="H7" s="3" t="s">
        <v>219</v>
      </c>
      <c r="I7" s="3" t="s">
        <v>409</v>
      </c>
      <c r="J7" s="3" t="s">
        <v>210</v>
      </c>
      <c r="K7" s="3" t="s">
        <v>409</v>
      </c>
      <c r="L7" s="3" t="s">
        <v>210</v>
      </c>
      <c r="M7" s="3" t="s">
        <v>409</v>
      </c>
      <c r="N7" s="3" t="s">
        <v>210</v>
      </c>
      <c r="O7" s="3" t="s">
        <v>409</v>
      </c>
      <c r="P7" s="3" t="s">
        <v>210</v>
      </c>
      <c r="Q7" s="3" t="s">
        <v>409</v>
      </c>
      <c r="R7" s="3" t="s">
        <v>210</v>
      </c>
    </row>
    <row r="8" spans="1:18" ht="12.75">
      <c r="A8" s="21"/>
      <c r="B8" s="123" t="s">
        <v>228</v>
      </c>
      <c r="C8" s="123" t="s">
        <v>231</v>
      </c>
      <c r="D8" s="123"/>
      <c r="E8" s="123" t="s">
        <v>231</v>
      </c>
      <c r="F8" s="123"/>
      <c r="G8" s="123" t="s">
        <v>231</v>
      </c>
      <c r="H8" s="123"/>
      <c r="I8" s="123" t="s">
        <v>231</v>
      </c>
      <c r="J8" s="123" t="s">
        <v>219</v>
      </c>
      <c r="K8" s="123" t="s">
        <v>231</v>
      </c>
      <c r="L8" s="123" t="s">
        <v>219</v>
      </c>
      <c r="M8" s="123" t="s">
        <v>231</v>
      </c>
      <c r="N8" s="123" t="s">
        <v>219</v>
      </c>
      <c r="O8" s="123" t="s">
        <v>231</v>
      </c>
      <c r="P8" s="123" t="s">
        <v>219</v>
      </c>
      <c r="Q8" s="123" t="s">
        <v>231</v>
      </c>
      <c r="R8" s="123" t="s">
        <v>219</v>
      </c>
    </row>
    <row r="9" spans="1:18" ht="12.75">
      <c r="A9" s="51">
        <v>1</v>
      </c>
      <c r="B9" s="124">
        <v>2</v>
      </c>
      <c r="C9" s="124">
        <v>3</v>
      </c>
      <c r="D9" s="124">
        <v>4</v>
      </c>
      <c r="E9" s="124">
        <v>5</v>
      </c>
      <c r="F9" s="124">
        <v>6</v>
      </c>
      <c r="G9" s="124">
        <v>7</v>
      </c>
      <c r="H9" s="124">
        <v>8</v>
      </c>
      <c r="I9" s="124">
        <v>9</v>
      </c>
      <c r="J9" s="124">
        <v>10</v>
      </c>
      <c r="K9" s="124">
        <v>11</v>
      </c>
      <c r="L9" s="124">
        <v>12</v>
      </c>
      <c r="M9" s="54">
        <v>13</v>
      </c>
      <c r="N9" s="124">
        <v>14</v>
      </c>
      <c r="O9" s="213">
        <v>15</v>
      </c>
      <c r="P9" s="213">
        <v>16</v>
      </c>
      <c r="Q9" s="213">
        <v>17</v>
      </c>
      <c r="R9" s="213">
        <v>18</v>
      </c>
    </row>
    <row r="10" spans="1:18" ht="12.75">
      <c r="A10" s="214"/>
      <c r="B10" s="190"/>
      <c r="C10" s="190"/>
      <c r="D10" s="190"/>
      <c r="E10" s="190"/>
      <c r="F10" s="190"/>
      <c r="G10" s="190"/>
      <c r="H10" s="190"/>
      <c r="I10" s="190"/>
      <c r="J10" s="190"/>
      <c r="K10" s="190"/>
      <c r="L10" s="190"/>
      <c r="M10" s="215"/>
      <c r="N10" s="190"/>
      <c r="O10" s="216"/>
      <c r="P10" s="216"/>
      <c r="Q10" s="216"/>
      <c r="R10" s="216"/>
    </row>
    <row r="11" spans="1:18" ht="12.75">
      <c r="A11" s="129" t="s">
        <v>119</v>
      </c>
      <c r="B11" s="149">
        <v>20</v>
      </c>
      <c r="C11" s="149">
        <v>4716781</v>
      </c>
      <c r="D11" s="149">
        <v>190592</v>
      </c>
      <c r="E11" s="149">
        <v>9364321</v>
      </c>
      <c r="F11" s="149">
        <v>350817</v>
      </c>
      <c r="G11" s="149">
        <v>0</v>
      </c>
      <c r="H11" s="149">
        <v>0</v>
      </c>
      <c r="I11" s="149">
        <v>738931</v>
      </c>
      <c r="J11" s="149">
        <v>30400</v>
      </c>
      <c r="K11" s="149">
        <v>902654</v>
      </c>
      <c r="L11" s="149">
        <v>36245</v>
      </c>
      <c r="M11" s="149">
        <v>438297</v>
      </c>
      <c r="N11" s="149">
        <v>16705</v>
      </c>
      <c r="O11" s="149">
        <v>71462</v>
      </c>
      <c r="P11" s="149">
        <v>2697</v>
      </c>
      <c r="Q11" s="149">
        <f>+C11+E11+G11+I11+K11+M11+O11</f>
        <v>16232446</v>
      </c>
      <c r="R11" s="149">
        <f>+D11+F11+H11+J11+L11+N11+P11</f>
        <v>627456</v>
      </c>
    </row>
    <row r="12" spans="1:18" ht="12.75">
      <c r="A12" s="129" t="s">
        <v>120</v>
      </c>
      <c r="B12" s="149">
        <v>20</v>
      </c>
      <c r="C12" s="130">
        <v>5798118</v>
      </c>
      <c r="D12" s="130">
        <v>225288</v>
      </c>
      <c r="E12" s="130">
        <v>9261984</v>
      </c>
      <c r="F12" s="130">
        <v>347746</v>
      </c>
      <c r="G12" s="130">
        <v>0</v>
      </c>
      <c r="H12" s="130">
        <v>0</v>
      </c>
      <c r="I12" s="130">
        <v>961242</v>
      </c>
      <c r="J12" s="130">
        <v>38303</v>
      </c>
      <c r="K12" s="130">
        <v>1060753</v>
      </c>
      <c r="L12" s="130">
        <v>41415</v>
      </c>
      <c r="M12" s="131">
        <v>369743</v>
      </c>
      <c r="N12" s="130">
        <v>13989</v>
      </c>
      <c r="O12" s="217">
        <v>64886</v>
      </c>
      <c r="P12" s="217">
        <v>2419</v>
      </c>
      <c r="Q12" s="217">
        <v>17516726</v>
      </c>
      <c r="R12" s="217">
        <v>669162</v>
      </c>
    </row>
    <row r="13" spans="1:18" ht="12.75">
      <c r="A13" s="129" t="s">
        <v>121</v>
      </c>
      <c r="B13" s="149">
        <v>22</v>
      </c>
      <c r="C13" s="130">
        <v>4644632</v>
      </c>
      <c r="D13" s="130">
        <v>180781</v>
      </c>
      <c r="E13" s="130">
        <v>10539507</v>
      </c>
      <c r="F13" s="130">
        <v>388800</v>
      </c>
      <c r="G13" s="130">
        <v>0</v>
      </c>
      <c r="H13" s="130">
        <v>0</v>
      </c>
      <c r="I13" s="130">
        <v>701372</v>
      </c>
      <c r="J13" s="130">
        <v>27568</v>
      </c>
      <c r="K13" s="130">
        <v>845270</v>
      </c>
      <c r="L13" s="130">
        <v>32450</v>
      </c>
      <c r="M13" s="131">
        <v>463369</v>
      </c>
      <c r="N13" s="130">
        <v>16886</v>
      </c>
      <c r="O13" s="217">
        <v>90369</v>
      </c>
      <c r="P13" s="217">
        <v>3343</v>
      </c>
      <c r="Q13" s="217">
        <v>17284519</v>
      </c>
      <c r="R13" s="217">
        <v>649829</v>
      </c>
    </row>
    <row r="14" spans="1:18" ht="12.75">
      <c r="A14" s="129" t="s">
        <v>122</v>
      </c>
      <c r="B14" s="149">
        <v>20</v>
      </c>
      <c r="C14" s="130">
        <v>4556984</v>
      </c>
      <c r="D14" s="130">
        <v>166974</v>
      </c>
      <c r="E14" s="130">
        <v>7929018</v>
      </c>
      <c r="F14" s="130">
        <v>272516</v>
      </c>
      <c r="G14" s="130">
        <v>0</v>
      </c>
      <c r="H14" s="130">
        <v>0</v>
      </c>
      <c r="I14" s="130">
        <v>622933</v>
      </c>
      <c r="J14" s="130">
        <v>23195</v>
      </c>
      <c r="K14" s="130">
        <v>729855</v>
      </c>
      <c r="L14" s="130">
        <v>26549</v>
      </c>
      <c r="M14" s="131">
        <v>400618</v>
      </c>
      <c r="N14" s="130">
        <v>13873</v>
      </c>
      <c r="O14" s="217">
        <v>74318</v>
      </c>
      <c r="P14" s="217">
        <v>2553</v>
      </c>
      <c r="Q14" s="217">
        <v>14313726</v>
      </c>
      <c r="R14" s="217">
        <v>505658</v>
      </c>
    </row>
    <row r="15" spans="1:18" ht="12.75">
      <c r="A15" s="129" t="s">
        <v>168</v>
      </c>
      <c r="B15" s="149">
        <v>21</v>
      </c>
      <c r="C15" s="130">
        <v>5081055</v>
      </c>
      <c r="D15" s="130">
        <v>177518</v>
      </c>
      <c r="E15" s="130">
        <v>8644137</v>
      </c>
      <c r="F15" s="130">
        <v>275430</v>
      </c>
      <c r="G15" s="130">
        <v>0</v>
      </c>
      <c r="H15" s="130">
        <v>0</v>
      </c>
      <c r="I15" s="130">
        <v>762499</v>
      </c>
      <c r="J15" s="130">
        <v>27130</v>
      </c>
      <c r="K15" s="130">
        <v>762222</v>
      </c>
      <c r="L15" s="130">
        <v>26517</v>
      </c>
      <c r="M15" s="131">
        <v>428237</v>
      </c>
      <c r="N15" s="130">
        <v>13791</v>
      </c>
      <c r="O15" s="217">
        <v>79316</v>
      </c>
      <c r="P15" s="217">
        <v>2560</v>
      </c>
      <c r="Q15" s="217">
        <v>15757466</v>
      </c>
      <c r="R15" s="217">
        <v>522946</v>
      </c>
    </row>
    <row r="16" spans="1:18" ht="12.75">
      <c r="A16" s="129" t="s">
        <v>124</v>
      </c>
      <c r="B16" s="149">
        <v>22</v>
      </c>
      <c r="C16" s="130">
        <v>5250973</v>
      </c>
      <c r="D16" s="130">
        <v>173334</v>
      </c>
      <c r="E16" s="130">
        <v>7530310</v>
      </c>
      <c r="F16" s="130">
        <v>229182</v>
      </c>
      <c r="G16" s="130">
        <v>0</v>
      </c>
      <c r="H16" s="130">
        <v>0</v>
      </c>
      <c r="I16" s="130">
        <v>807014</v>
      </c>
      <c r="J16" s="130">
        <v>27276</v>
      </c>
      <c r="K16" s="130">
        <v>789241</v>
      </c>
      <c r="L16" s="130">
        <v>25830</v>
      </c>
      <c r="M16" s="131">
        <v>358753</v>
      </c>
      <c r="N16" s="130">
        <v>11273</v>
      </c>
      <c r="O16" s="217">
        <v>87767</v>
      </c>
      <c r="P16" s="217">
        <v>2772</v>
      </c>
      <c r="Q16" s="217">
        <v>14824058</v>
      </c>
      <c r="R16" s="217">
        <v>469666</v>
      </c>
    </row>
    <row r="17" spans="1:18" ht="12.75">
      <c r="A17" s="129" t="s">
        <v>125</v>
      </c>
      <c r="B17" s="149">
        <v>21</v>
      </c>
      <c r="C17" s="130">
        <v>6103483</v>
      </c>
      <c r="D17" s="130">
        <v>186758</v>
      </c>
      <c r="E17" s="130">
        <v>5614044</v>
      </c>
      <c r="F17" s="130">
        <v>222538</v>
      </c>
      <c r="G17" s="130">
        <v>0</v>
      </c>
      <c r="H17" s="130">
        <v>0</v>
      </c>
      <c r="I17" s="130">
        <v>898796</v>
      </c>
      <c r="J17" s="130">
        <v>28378</v>
      </c>
      <c r="K17" s="130">
        <v>851659</v>
      </c>
      <c r="L17" s="130">
        <v>26334</v>
      </c>
      <c r="M17" s="131">
        <v>247562</v>
      </c>
      <c r="N17" s="130">
        <v>10279</v>
      </c>
      <c r="O17" s="217">
        <v>69314</v>
      </c>
      <c r="P17" s="217">
        <v>2968</v>
      </c>
      <c r="Q17" s="217">
        <v>13784858</v>
      </c>
      <c r="R17" s="217">
        <v>477255</v>
      </c>
    </row>
    <row r="18" spans="1:18" ht="12.75">
      <c r="A18" s="129" t="s">
        <v>169</v>
      </c>
      <c r="B18" s="149">
        <v>23</v>
      </c>
      <c r="C18" s="130">
        <v>8437382</v>
      </c>
      <c r="D18" s="130">
        <v>243571</v>
      </c>
      <c r="E18" s="130">
        <v>6241247</v>
      </c>
      <c r="F18" s="130">
        <v>243954</v>
      </c>
      <c r="G18" s="130">
        <v>0</v>
      </c>
      <c r="H18" s="130">
        <v>0</v>
      </c>
      <c r="I18" s="130">
        <v>1118170</v>
      </c>
      <c r="J18" s="130">
        <v>34158</v>
      </c>
      <c r="K18" s="130">
        <v>793228</v>
      </c>
      <c r="L18" s="130">
        <v>23814</v>
      </c>
      <c r="M18" s="131">
        <v>206960</v>
      </c>
      <c r="N18" s="130">
        <v>8767</v>
      </c>
      <c r="O18" s="217">
        <v>57527</v>
      </c>
      <c r="P18" s="217">
        <v>2541</v>
      </c>
      <c r="Q18" s="217">
        <v>16854514</v>
      </c>
      <c r="R18" s="217">
        <v>556804</v>
      </c>
    </row>
    <row r="19" spans="1:18" ht="12.75">
      <c r="A19" s="129" t="s">
        <v>127</v>
      </c>
      <c r="B19" s="131">
        <v>22</v>
      </c>
      <c r="C19" s="130">
        <v>7666525</v>
      </c>
      <c r="D19" s="130">
        <v>257328</v>
      </c>
      <c r="E19" s="130">
        <v>9082184</v>
      </c>
      <c r="F19" s="130">
        <v>409403</v>
      </c>
      <c r="G19" s="130">
        <v>0</v>
      </c>
      <c r="H19" s="130">
        <v>0</v>
      </c>
      <c r="I19" s="130">
        <v>929908</v>
      </c>
      <c r="J19" s="130">
        <v>33096</v>
      </c>
      <c r="K19" s="130">
        <v>725769</v>
      </c>
      <c r="L19" s="130">
        <v>25694</v>
      </c>
      <c r="M19" s="131">
        <v>317774</v>
      </c>
      <c r="N19" s="130">
        <v>14910</v>
      </c>
      <c r="O19" s="217">
        <v>41904</v>
      </c>
      <c r="P19" s="217">
        <v>1971</v>
      </c>
      <c r="Q19" s="217">
        <v>18764064</v>
      </c>
      <c r="R19" s="217">
        <v>742401</v>
      </c>
    </row>
    <row r="20" spans="1:18" ht="12.75">
      <c r="A20" s="129" t="s">
        <v>128</v>
      </c>
      <c r="B20" s="131">
        <v>18</v>
      </c>
      <c r="C20" s="130">
        <v>5847035</v>
      </c>
      <c r="D20" s="130">
        <v>204238</v>
      </c>
      <c r="E20" s="130">
        <v>10021529</v>
      </c>
      <c r="F20" s="130">
        <v>460555</v>
      </c>
      <c r="G20" s="130">
        <v>0</v>
      </c>
      <c r="H20" s="130">
        <v>0</v>
      </c>
      <c r="I20" s="130">
        <v>773632</v>
      </c>
      <c r="J20" s="130">
        <v>27524</v>
      </c>
      <c r="K20" s="130">
        <v>715472</v>
      </c>
      <c r="L20" s="130">
        <v>24897</v>
      </c>
      <c r="M20" s="131">
        <v>393306</v>
      </c>
      <c r="N20" s="130">
        <v>17627</v>
      </c>
      <c r="O20" s="217">
        <v>67179</v>
      </c>
      <c r="P20" s="217">
        <v>2998</v>
      </c>
      <c r="Q20" s="217">
        <v>17818153</v>
      </c>
      <c r="R20" s="217">
        <v>737839</v>
      </c>
    </row>
    <row r="21" spans="1:18" ht="12.75">
      <c r="A21" s="125" t="s">
        <v>68</v>
      </c>
      <c r="B21" s="126">
        <v>251</v>
      </c>
      <c r="C21" s="126">
        <v>58537886</v>
      </c>
      <c r="D21" s="126">
        <v>1513791</v>
      </c>
      <c r="E21" s="126">
        <v>80905493</v>
      </c>
      <c r="F21" s="126">
        <v>2791721</v>
      </c>
      <c r="G21" s="126">
        <v>0</v>
      </c>
      <c r="H21" s="126">
        <v>0</v>
      </c>
      <c r="I21" s="126">
        <v>6413467</v>
      </c>
      <c r="J21" s="126">
        <v>168632</v>
      </c>
      <c r="K21" s="126">
        <v>6521649</v>
      </c>
      <c r="L21" s="126">
        <v>169837</v>
      </c>
      <c r="M21" s="128">
        <v>4165996</v>
      </c>
      <c r="N21" s="126">
        <v>143752</v>
      </c>
      <c r="O21" s="157">
        <v>1074780</v>
      </c>
      <c r="P21" s="157">
        <v>365178</v>
      </c>
      <c r="Q21" s="133">
        <v>157619271</v>
      </c>
      <c r="R21" s="133">
        <v>4824250</v>
      </c>
    </row>
    <row r="22" spans="1:18" ht="12.75">
      <c r="A22" s="129" t="s">
        <v>170</v>
      </c>
      <c r="B22" s="130">
        <v>22</v>
      </c>
      <c r="C22" s="130">
        <v>5952206</v>
      </c>
      <c r="D22" s="130">
        <v>192035</v>
      </c>
      <c r="E22" s="130">
        <v>10844400</v>
      </c>
      <c r="F22" s="130">
        <v>473251</v>
      </c>
      <c r="G22" s="130">
        <v>0</v>
      </c>
      <c r="H22" s="130">
        <v>0</v>
      </c>
      <c r="I22" s="130">
        <v>683979</v>
      </c>
      <c r="J22" s="130">
        <v>22407</v>
      </c>
      <c r="K22" s="130">
        <v>772372</v>
      </c>
      <c r="L22" s="130">
        <v>24690</v>
      </c>
      <c r="M22" s="131">
        <v>444604</v>
      </c>
      <c r="N22" s="130">
        <v>18576</v>
      </c>
      <c r="O22" s="207">
        <v>92657</v>
      </c>
      <c r="P22" s="207">
        <v>3890</v>
      </c>
      <c r="Q22" s="217">
        <v>18790218</v>
      </c>
      <c r="R22" s="217">
        <v>734849</v>
      </c>
    </row>
    <row r="23" spans="1:18" ht="12.75">
      <c r="A23" s="129" t="s">
        <v>130</v>
      </c>
      <c r="B23" s="130">
        <v>19</v>
      </c>
      <c r="C23" s="130">
        <v>5186835</v>
      </c>
      <c r="D23" s="130">
        <v>156359</v>
      </c>
      <c r="E23" s="130">
        <v>7443178</v>
      </c>
      <c r="F23" s="130">
        <v>288715</v>
      </c>
      <c r="G23" s="130">
        <v>0</v>
      </c>
      <c r="H23" s="130">
        <v>0</v>
      </c>
      <c r="I23" s="130">
        <v>506714</v>
      </c>
      <c r="J23" s="130">
        <v>15526</v>
      </c>
      <c r="K23" s="130">
        <v>559682</v>
      </c>
      <c r="L23" s="130">
        <v>16805</v>
      </c>
      <c r="M23" s="131">
        <v>326233</v>
      </c>
      <c r="N23" s="130">
        <v>12350</v>
      </c>
      <c r="O23" s="119">
        <v>75740</v>
      </c>
      <c r="P23" s="217">
        <v>2918</v>
      </c>
      <c r="Q23" s="217">
        <v>14098382</v>
      </c>
      <c r="R23" s="217">
        <v>492672</v>
      </c>
    </row>
    <row r="24" spans="1:18" ht="12.75">
      <c r="A24" s="129" t="s">
        <v>131</v>
      </c>
      <c r="B24" s="130">
        <v>20</v>
      </c>
      <c r="C24" s="130">
        <v>5760999</v>
      </c>
      <c r="D24" s="130">
        <v>166127</v>
      </c>
      <c r="E24" s="130">
        <v>7134199</v>
      </c>
      <c r="F24" s="130">
        <v>265042</v>
      </c>
      <c r="G24" s="130">
        <v>0</v>
      </c>
      <c r="H24" s="130">
        <v>0</v>
      </c>
      <c r="I24" s="130">
        <v>663684</v>
      </c>
      <c r="J24" s="130">
        <v>19392</v>
      </c>
      <c r="K24" s="130">
        <v>666782</v>
      </c>
      <c r="L24" s="130">
        <v>19129</v>
      </c>
      <c r="M24" s="131">
        <v>365493</v>
      </c>
      <c r="N24" s="130">
        <v>14265</v>
      </c>
      <c r="O24" s="119">
        <v>90562</v>
      </c>
      <c r="P24" s="217">
        <v>3629</v>
      </c>
      <c r="Q24" s="217">
        <v>14681719</v>
      </c>
      <c r="R24" s="217">
        <v>487584</v>
      </c>
    </row>
    <row r="25" spans="1:18" ht="12.75">
      <c r="A25" s="107" t="s">
        <v>132</v>
      </c>
      <c r="B25" s="130">
        <v>22</v>
      </c>
      <c r="C25" s="130">
        <v>6613032</v>
      </c>
      <c r="D25" s="130">
        <v>183293</v>
      </c>
      <c r="E25" s="130">
        <v>7571377</v>
      </c>
      <c r="F25" s="130">
        <v>280283</v>
      </c>
      <c r="G25" s="130">
        <v>0</v>
      </c>
      <c r="H25" s="130">
        <v>0</v>
      </c>
      <c r="I25" s="130">
        <v>775216</v>
      </c>
      <c r="J25" s="130">
        <v>21862</v>
      </c>
      <c r="K25" s="130">
        <v>764964</v>
      </c>
      <c r="L25" s="130">
        <v>21125</v>
      </c>
      <c r="M25" s="131">
        <v>361268</v>
      </c>
      <c r="N25" s="130">
        <v>13630</v>
      </c>
      <c r="O25" s="217">
        <v>95261</v>
      </c>
      <c r="P25" s="217">
        <v>3614</v>
      </c>
      <c r="Q25" s="217">
        <v>16181118</v>
      </c>
      <c r="R25" s="217">
        <v>523807</v>
      </c>
    </row>
    <row r="26" spans="1:18" ht="12.75">
      <c r="A26" s="129" t="s">
        <v>133</v>
      </c>
      <c r="B26" s="130">
        <v>20</v>
      </c>
      <c r="C26" s="130">
        <v>5238175</v>
      </c>
      <c r="D26" s="130">
        <v>135478</v>
      </c>
      <c r="E26" s="130">
        <v>6252736</v>
      </c>
      <c r="F26" s="130">
        <v>216526</v>
      </c>
      <c r="G26" s="130">
        <v>0</v>
      </c>
      <c r="H26" s="130">
        <v>0</v>
      </c>
      <c r="I26" s="130">
        <v>595900</v>
      </c>
      <c r="J26" s="130">
        <v>15582</v>
      </c>
      <c r="K26" s="130">
        <v>604657</v>
      </c>
      <c r="L26" s="130">
        <v>15491</v>
      </c>
      <c r="M26" s="131">
        <v>287136</v>
      </c>
      <c r="N26" s="130">
        <v>10069</v>
      </c>
      <c r="O26" s="217">
        <v>77052</v>
      </c>
      <c r="P26" s="217">
        <v>2708</v>
      </c>
      <c r="Q26" s="217">
        <v>13055656</v>
      </c>
      <c r="R26" s="217">
        <v>395853</v>
      </c>
    </row>
    <row r="27" spans="1:18" ht="12.75">
      <c r="A27" s="129" t="s">
        <v>134</v>
      </c>
      <c r="B27" s="130">
        <v>20</v>
      </c>
      <c r="C27" s="130">
        <v>6849732</v>
      </c>
      <c r="D27" s="130">
        <v>170100</v>
      </c>
      <c r="E27" s="130">
        <v>6526919</v>
      </c>
      <c r="F27" s="130">
        <v>214398</v>
      </c>
      <c r="G27" s="130">
        <v>0</v>
      </c>
      <c r="H27" s="130">
        <v>0</v>
      </c>
      <c r="I27" s="130">
        <v>695311</v>
      </c>
      <c r="J27" s="130">
        <v>17632</v>
      </c>
      <c r="K27" s="130">
        <v>715208</v>
      </c>
      <c r="L27" s="130">
        <v>17954</v>
      </c>
      <c r="M27" s="131">
        <v>309120</v>
      </c>
      <c r="N27" s="130">
        <v>10753</v>
      </c>
      <c r="O27" s="217">
        <v>80134</v>
      </c>
      <c r="P27" s="217">
        <v>2822</v>
      </c>
      <c r="Q27" s="217">
        <v>15176424</v>
      </c>
      <c r="R27" s="217">
        <v>433660</v>
      </c>
    </row>
    <row r="28" spans="1:18" ht="12.75">
      <c r="A28" s="129" t="s">
        <v>135</v>
      </c>
      <c r="B28" s="130">
        <v>21</v>
      </c>
      <c r="C28" s="130">
        <v>4701774</v>
      </c>
      <c r="D28" s="130">
        <v>118905</v>
      </c>
      <c r="E28" s="130">
        <v>6995169</v>
      </c>
      <c r="F28" s="130">
        <v>236945</v>
      </c>
      <c r="G28" s="130">
        <v>0</v>
      </c>
      <c r="H28" s="130">
        <v>0</v>
      </c>
      <c r="I28" s="130">
        <v>523948</v>
      </c>
      <c r="J28" s="130">
        <v>13370</v>
      </c>
      <c r="K28" s="130">
        <v>583081</v>
      </c>
      <c r="L28" s="130">
        <v>14550</v>
      </c>
      <c r="M28" s="131">
        <v>363872</v>
      </c>
      <c r="N28" s="130">
        <v>12917</v>
      </c>
      <c r="O28" s="217">
        <v>85897</v>
      </c>
      <c r="P28" s="217">
        <v>3070</v>
      </c>
      <c r="Q28" s="217">
        <v>13253741</v>
      </c>
      <c r="R28" s="217">
        <v>399756</v>
      </c>
    </row>
    <row r="29" spans="1:18" ht="12.75">
      <c r="A29" s="129" t="s">
        <v>136</v>
      </c>
      <c r="B29" s="130">
        <v>22</v>
      </c>
      <c r="C29" s="130">
        <v>4278829</v>
      </c>
      <c r="D29" s="130">
        <v>100813</v>
      </c>
      <c r="E29" s="130">
        <v>7124266</v>
      </c>
      <c r="F29" s="130">
        <v>234817</v>
      </c>
      <c r="G29" s="130">
        <v>0</v>
      </c>
      <c r="H29" s="130">
        <v>0</v>
      </c>
      <c r="I29" s="130">
        <v>444294</v>
      </c>
      <c r="J29" s="130">
        <v>10620</v>
      </c>
      <c r="K29" s="130">
        <v>485001</v>
      </c>
      <c r="L29" s="130">
        <v>11372</v>
      </c>
      <c r="M29" s="131">
        <v>350370</v>
      </c>
      <c r="N29" s="130">
        <v>11935</v>
      </c>
      <c r="O29" s="217">
        <v>81453</v>
      </c>
      <c r="P29" s="217">
        <v>2750</v>
      </c>
      <c r="Q29" s="217">
        <v>12764213</v>
      </c>
      <c r="R29" s="217">
        <v>372307</v>
      </c>
    </row>
    <row r="30" spans="1:18" ht="12.75">
      <c r="A30" s="129" t="s">
        <v>137</v>
      </c>
      <c r="B30" s="130">
        <v>20</v>
      </c>
      <c r="C30" s="130">
        <v>3451684</v>
      </c>
      <c r="D30" s="130">
        <v>77399</v>
      </c>
      <c r="E30" s="130">
        <v>6537794</v>
      </c>
      <c r="F30" s="130">
        <v>199638</v>
      </c>
      <c r="G30" s="130">
        <v>0</v>
      </c>
      <c r="H30" s="130">
        <v>0</v>
      </c>
      <c r="I30" s="130">
        <v>358867</v>
      </c>
      <c r="J30" s="130">
        <v>8130</v>
      </c>
      <c r="K30" s="130">
        <v>389154</v>
      </c>
      <c r="L30" s="130">
        <v>8642</v>
      </c>
      <c r="M30" s="131">
        <v>376129</v>
      </c>
      <c r="N30" s="130">
        <v>11735</v>
      </c>
      <c r="O30" s="217">
        <v>84989</v>
      </c>
      <c r="P30" s="217">
        <v>2623</v>
      </c>
      <c r="Q30" s="217">
        <v>11198617</v>
      </c>
      <c r="R30" s="217">
        <v>308166</v>
      </c>
    </row>
    <row r="31" spans="1:18" ht="12.75">
      <c r="A31" s="129" t="s">
        <v>138</v>
      </c>
      <c r="B31" s="130">
        <v>23</v>
      </c>
      <c r="C31" s="130">
        <v>3626288</v>
      </c>
      <c r="D31" s="130">
        <v>77218</v>
      </c>
      <c r="E31" s="130">
        <v>5783428</v>
      </c>
      <c r="F31" s="130">
        <v>163096</v>
      </c>
      <c r="G31" s="130">
        <v>0</v>
      </c>
      <c r="H31" s="130">
        <v>0</v>
      </c>
      <c r="I31" s="130">
        <v>421480</v>
      </c>
      <c r="J31" s="130">
        <v>9092</v>
      </c>
      <c r="K31" s="130">
        <v>331753</v>
      </c>
      <c r="L31" s="130">
        <v>7041</v>
      </c>
      <c r="M31" s="131">
        <v>385640</v>
      </c>
      <c r="N31" s="130">
        <v>11677</v>
      </c>
      <c r="O31" s="217">
        <v>104478</v>
      </c>
      <c r="P31" s="217">
        <v>3122</v>
      </c>
      <c r="Q31" s="217">
        <v>10653067</v>
      </c>
      <c r="R31" s="217">
        <v>271246</v>
      </c>
    </row>
    <row r="32" spans="1:18" ht="12.75">
      <c r="A32" s="107" t="s">
        <v>139</v>
      </c>
      <c r="B32">
        <v>22</v>
      </c>
      <c r="C32">
        <v>3545971</v>
      </c>
      <c r="D32">
        <v>70465</v>
      </c>
      <c r="E32">
        <v>4466404</v>
      </c>
      <c r="F32">
        <v>112882</v>
      </c>
      <c r="G32">
        <v>0</v>
      </c>
      <c r="H32">
        <v>0</v>
      </c>
      <c r="I32">
        <v>382530</v>
      </c>
      <c r="J32">
        <v>7726</v>
      </c>
      <c r="K32">
        <v>353975</v>
      </c>
      <c r="L32">
        <v>7056</v>
      </c>
      <c r="M32" s="120">
        <v>288137</v>
      </c>
      <c r="N32" s="120">
        <v>7642</v>
      </c>
      <c r="O32" s="217">
        <v>100602</v>
      </c>
      <c r="P32" s="120">
        <v>2609</v>
      </c>
      <c r="Q32" s="217">
        <v>9137619</v>
      </c>
      <c r="R32" s="217">
        <v>208380</v>
      </c>
    </row>
    <row r="33" spans="1:18" ht="12.75">
      <c r="A33" s="107" t="s">
        <v>140</v>
      </c>
      <c r="B33">
        <v>20</v>
      </c>
      <c r="C33">
        <v>3332361</v>
      </c>
      <c r="D33">
        <v>65598</v>
      </c>
      <c r="E33">
        <v>4225623</v>
      </c>
      <c r="F33">
        <v>106129</v>
      </c>
      <c r="G33">
        <v>0</v>
      </c>
      <c r="H33">
        <v>0</v>
      </c>
      <c r="I33">
        <v>361544</v>
      </c>
      <c r="J33">
        <v>7295</v>
      </c>
      <c r="K33">
        <v>295020</v>
      </c>
      <c r="L33">
        <v>5981</v>
      </c>
      <c r="M33" s="79">
        <v>307994</v>
      </c>
      <c r="N33">
        <v>8203</v>
      </c>
      <c r="O33" s="217">
        <v>105955</v>
      </c>
      <c r="P33">
        <v>2764</v>
      </c>
      <c r="Q33" s="217">
        <v>8628497</v>
      </c>
      <c r="R33" s="217">
        <v>195969</v>
      </c>
    </row>
    <row r="34" spans="1:13" ht="12.75">
      <c r="A34" s="107"/>
      <c r="M34" s="79"/>
    </row>
    <row r="35" spans="1:18" ht="12.75">
      <c r="A35" s="125" t="s">
        <v>69</v>
      </c>
      <c r="B35" s="126">
        <v>255</v>
      </c>
      <c r="C35" s="126">
        <v>21635449</v>
      </c>
      <c r="D35" s="126">
        <v>772174</v>
      </c>
      <c r="E35" s="126">
        <v>47043066</v>
      </c>
      <c r="F35" s="126">
        <v>1484067</v>
      </c>
      <c r="G35" s="126">
        <v>0</v>
      </c>
      <c r="H35" s="126">
        <v>0</v>
      </c>
      <c r="I35" s="126">
        <v>1870647</v>
      </c>
      <c r="J35" s="126">
        <v>69373</v>
      </c>
      <c r="K35" s="126">
        <v>1422911</v>
      </c>
      <c r="L35" s="126">
        <v>52581</v>
      </c>
      <c r="M35" s="128">
        <v>3946979</v>
      </c>
      <c r="N35" s="126">
        <v>132066</v>
      </c>
      <c r="O35" s="112">
        <f>SUM(O37:O48)</f>
        <v>1098133</v>
      </c>
      <c r="P35" s="112">
        <f>SUM(P37:P48)</f>
        <v>36792</v>
      </c>
      <c r="Q35" s="133">
        <v>77017185</v>
      </c>
      <c r="R35" s="133">
        <v>2547053</v>
      </c>
    </row>
    <row r="36" spans="1:14" ht="12.75">
      <c r="A36" s="125"/>
      <c r="B36" s="126"/>
      <c r="C36" s="126"/>
      <c r="D36" s="126"/>
      <c r="E36" s="126"/>
      <c r="F36" s="126"/>
      <c r="G36" s="126"/>
      <c r="H36" s="126"/>
      <c r="I36" s="126"/>
      <c r="J36" s="126"/>
      <c r="K36" s="126"/>
      <c r="L36" s="126"/>
      <c r="M36" s="128"/>
      <c r="N36" s="126"/>
    </row>
    <row r="37" spans="1:18" ht="12.75">
      <c r="A37" s="129" t="s">
        <v>327</v>
      </c>
      <c r="B37" s="130">
        <v>22</v>
      </c>
      <c r="C37" s="130">
        <v>2076975</v>
      </c>
      <c r="D37" s="130">
        <v>86398</v>
      </c>
      <c r="E37" s="130">
        <v>4708687</v>
      </c>
      <c r="F37" s="130">
        <v>175364</v>
      </c>
      <c r="G37" s="130">
        <v>0</v>
      </c>
      <c r="H37" s="130">
        <v>0</v>
      </c>
      <c r="I37" s="130">
        <v>213632</v>
      </c>
      <c r="J37" s="130">
        <v>9074</v>
      </c>
      <c r="K37" s="130">
        <v>211385</v>
      </c>
      <c r="L37" s="130">
        <v>8918</v>
      </c>
      <c r="M37" s="131">
        <v>369895</v>
      </c>
      <c r="N37" s="130">
        <v>14496</v>
      </c>
      <c r="O37" s="217">
        <v>113590</v>
      </c>
      <c r="P37" s="217">
        <v>4608</v>
      </c>
      <c r="Q37" s="217">
        <v>7694164</v>
      </c>
      <c r="R37" s="217">
        <v>298857</v>
      </c>
    </row>
    <row r="38" spans="1:18" ht="12.75">
      <c r="A38" s="129" t="s">
        <v>238</v>
      </c>
      <c r="B38" s="137">
        <v>20</v>
      </c>
      <c r="C38" s="131">
        <v>1729103</v>
      </c>
      <c r="D38" s="131">
        <v>71546</v>
      </c>
      <c r="E38" s="131">
        <v>4167787</v>
      </c>
      <c r="F38" s="131">
        <v>151743</v>
      </c>
      <c r="G38" s="131">
        <v>0</v>
      </c>
      <c r="H38" s="131">
        <v>0</v>
      </c>
      <c r="I38" s="131">
        <v>168594</v>
      </c>
      <c r="J38" s="131">
        <v>7128</v>
      </c>
      <c r="K38" s="131">
        <v>144627</v>
      </c>
      <c r="L38" s="131">
        <v>5998</v>
      </c>
      <c r="M38" s="131">
        <v>367707</v>
      </c>
      <c r="N38" s="131">
        <v>13890</v>
      </c>
      <c r="O38" s="218">
        <v>83843</v>
      </c>
      <c r="P38" s="218">
        <v>3247</v>
      </c>
      <c r="Q38" s="218">
        <v>6661661</v>
      </c>
      <c r="R38" s="218">
        <v>253551</v>
      </c>
    </row>
    <row r="39" spans="1:18" ht="12.75">
      <c r="A39" s="129" t="s">
        <v>239</v>
      </c>
      <c r="B39" s="130">
        <v>19</v>
      </c>
      <c r="C39" s="131">
        <v>1931290</v>
      </c>
      <c r="D39" s="131">
        <v>76151</v>
      </c>
      <c r="E39" s="131">
        <v>4551564</v>
      </c>
      <c r="F39" s="131">
        <v>159564</v>
      </c>
      <c r="G39" s="131">
        <v>0</v>
      </c>
      <c r="H39" s="131">
        <v>0</v>
      </c>
      <c r="I39" s="131">
        <v>176682</v>
      </c>
      <c r="J39" s="131">
        <v>7188</v>
      </c>
      <c r="K39" s="131">
        <v>143416</v>
      </c>
      <c r="L39" s="131">
        <v>5786</v>
      </c>
      <c r="M39" s="131">
        <v>362345</v>
      </c>
      <c r="N39" s="131">
        <v>13502</v>
      </c>
      <c r="O39" s="218">
        <v>81618</v>
      </c>
      <c r="P39" s="218">
        <v>3100</v>
      </c>
      <c r="Q39" s="218">
        <v>7246915</v>
      </c>
      <c r="R39" s="218">
        <v>265290</v>
      </c>
    </row>
    <row r="40" spans="1:18" ht="12.75">
      <c r="A40" s="129" t="s">
        <v>240</v>
      </c>
      <c r="B40" s="130">
        <v>23</v>
      </c>
      <c r="C40" s="131">
        <v>1447464</v>
      </c>
      <c r="D40" s="131">
        <v>58333</v>
      </c>
      <c r="E40" s="131">
        <v>5238498</v>
      </c>
      <c r="F40" s="131">
        <v>179387</v>
      </c>
      <c r="G40" s="131">
        <v>0</v>
      </c>
      <c r="H40" s="131">
        <v>0</v>
      </c>
      <c r="I40" s="131">
        <v>130557</v>
      </c>
      <c r="J40" s="131">
        <v>5355</v>
      </c>
      <c r="K40" s="131">
        <v>108650</v>
      </c>
      <c r="L40" s="131">
        <v>4356</v>
      </c>
      <c r="M40" s="131">
        <v>481349</v>
      </c>
      <c r="N40" s="131">
        <v>16952</v>
      </c>
      <c r="O40" s="218">
        <v>108951</v>
      </c>
      <c r="P40" s="218">
        <v>3845</v>
      </c>
      <c r="Q40" s="218">
        <v>7515469</v>
      </c>
      <c r="R40" s="218">
        <v>268228</v>
      </c>
    </row>
    <row r="41" spans="1:18" ht="12.75">
      <c r="A41" s="129" t="s">
        <v>241</v>
      </c>
      <c r="B41" s="131">
        <v>20</v>
      </c>
      <c r="C41" s="137">
        <v>1023111</v>
      </c>
      <c r="D41" s="137">
        <v>38277</v>
      </c>
      <c r="E41" s="137">
        <v>3600135</v>
      </c>
      <c r="F41" s="137">
        <v>113525</v>
      </c>
      <c r="G41" s="137">
        <v>0</v>
      </c>
      <c r="H41" s="137">
        <v>0</v>
      </c>
      <c r="I41" s="137">
        <v>131218</v>
      </c>
      <c r="J41" s="137">
        <v>4979</v>
      </c>
      <c r="K41" s="137">
        <v>102223</v>
      </c>
      <c r="L41" s="137">
        <v>3814</v>
      </c>
      <c r="M41" s="137">
        <v>363158</v>
      </c>
      <c r="N41" s="137">
        <v>11971</v>
      </c>
      <c r="O41" s="219">
        <v>94810</v>
      </c>
      <c r="P41" s="219">
        <v>3239</v>
      </c>
      <c r="Q41" s="218">
        <v>5314655</v>
      </c>
      <c r="R41" s="218">
        <v>175805</v>
      </c>
    </row>
    <row r="42" spans="1:18" ht="12.75">
      <c r="A42" s="129" t="s">
        <v>242</v>
      </c>
      <c r="B42" s="130">
        <v>22</v>
      </c>
      <c r="C42" s="137">
        <v>1320173</v>
      </c>
      <c r="D42" s="137">
        <v>47191</v>
      </c>
      <c r="E42" s="137">
        <v>3660047</v>
      </c>
      <c r="F42" s="137">
        <v>111695</v>
      </c>
      <c r="G42" s="137">
        <v>0</v>
      </c>
      <c r="H42" s="137">
        <v>0</v>
      </c>
      <c r="I42" s="137">
        <v>138099</v>
      </c>
      <c r="J42" s="137">
        <v>5030</v>
      </c>
      <c r="K42" s="137">
        <v>97628</v>
      </c>
      <c r="L42" s="137">
        <v>3500</v>
      </c>
      <c r="M42" s="137">
        <v>357625</v>
      </c>
      <c r="N42" s="137">
        <v>11684</v>
      </c>
      <c r="O42" s="219">
        <v>93342</v>
      </c>
      <c r="P42" s="219">
        <v>3124</v>
      </c>
      <c r="Q42" s="218">
        <v>5666914</v>
      </c>
      <c r="R42" s="218">
        <v>182223</v>
      </c>
    </row>
    <row r="43" spans="1:18" ht="12.75">
      <c r="A43" s="129" t="s">
        <v>243</v>
      </c>
      <c r="B43" s="130">
        <v>22</v>
      </c>
      <c r="C43" s="130">
        <v>1463682</v>
      </c>
      <c r="D43" s="130">
        <v>49500</v>
      </c>
      <c r="E43" s="130">
        <v>3768178</v>
      </c>
      <c r="F43" s="130">
        <v>107123</v>
      </c>
      <c r="G43" s="130">
        <v>0</v>
      </c>
      <c r="H43" s="130">
        <v>0</v>
      </c>
      <c r="I43" s="130">
        <v>124547</v>
      </c>
      <c r="J43" s="130">
        <v>4283</v>
      </c>
      <c r="K43" s="130">
        <v>93808</v>
      </c>
      <c r="L43" s="130">
        <v>3164</v>
      </c>
      <c r="M43" s="131">
        <v>365187</v>
      </c>
      <c r="N43" s="130">
        <v>10763</v>
      </c>
      <c r="O43" s="217">
        <v>116304</v>
      </c>
      <c r="P43" s="217">
        <v>3547</v>
      </c>
      <c r="Q43" s="218">
        <v>5931706</v>
      </c>
      <c r="R43" s="218">
        <v>178380</v>
      </c>
    </row>
    <row r="44" spans="1:18" ht="12.75">
      <c r="A44" s="129" t="s">
        <v>244</v>
      </c>
      <c r="B44" s="130">
        <v>22</v>
      </c>
      <c r="C44" s="130">
        <v>1803263</v>
      </c>
      <c r="D44" s="130">
        <v>57926</v>
      </c>
      <c r="E44" s="130">
        <v>3577911</v>
      </c>
      <c r="F44" s="130">
        <v>99591</v>
      </c>
      <c r="G44" s="130">
        <v>0</v>
      </c>
      <c r="H44" s="130">
        <v>0</v>
      </c>
      <c r="I44" s="130">
        <v>127779</v>
      </c>
      <c r="J44" s="130">
        <v>4192</v>
      </c>
      <c r="K44" s="130">
        <v>98618</v>
      </c>
      <c r="L44" s="130">
        <v>3193</v>
      </c>
      <c r="M44" s="131">
        <v>284013</v>
      </c>
      <c r="N44" s="130">
        <v>8499</v>
      </c>
      <c r="O44" s="217">
        <v>86919</v>
      </c>
      <c r="P44" s="217">
        <v>2604</v>
      </c>
      <c r="Q44" s="218">
        <v>5978503</v>
      </c>
      <c r="R44" s="218">
        <v>176006</v>
      </c>
    </row>
    <row r="45" spans="1:18" ht="12.75">
      <c r="A45" s="129" t="s">
        <v>275</v>
      </c>
      <c r="B45" s="130">
        <v>22</v>
      </c>
      <c r="C45" s="131">
        <v>1971231</v>
      </c>
      <c r="D45" s="131">
        <v>61125</v>
      </c>
      <c r="E45" s="131">
        <v>3492774</v>
      </c>
      <c r="F45" s="131">
        <v>94009</v>
      </c>
      <c r="G45" s="131">
        <v>0</v>
      </c>
      <c r="H45" s="131">
        <v>0</v>
      </c>
      <c r="I45" s="131">
        <v>189179</v>
      </c>
      <c r="J45" s="131">
        <v>6059</v>
      </c>
      <c r="K45" s="131">
        <v>124352</v>
      </c>
      <c r="L45" s="131">
        <v>3856</v>
      </c>
      <c r="M45" s="131">
        <v>262755</v>
      </c>
      <c r="N45" s="131">
        <v>7614</v>
      </c>
      <c r="O45" s="218">
        <v>94222</v>
      </c>
      <c r="P45" s="218">
        <v>2682</v>
      </c>
      <c r="Q45" s="218">
        <v>6134513</v>
      </c>
      <c r="R45" s="218">
        <v>175345</v>
      </c>
    </row>
    <row r="46" spans="1:18" ht="12.75">
      <c r="A46" s="129" t="s">
        <v>245</v>
      </c>
      <c r="B46" s="130">
        <v>22</v>
      </c>
      <c r="C46" s="220">
        <v>2152644</v>
      </c>
      <c r="D46" s="220">
        <v>64017</v>
      </c>
      <c r="E46" s="220">
        <v>3125283</v>
      </c>
      <c r="F46" s="220">
        <v>78392</v>
      </c>
      <c r="G46" s="220">
        <v>0</v>
      </c>
      <c r="H46" s="220">
        <v>0</v>
      </c>
      <c r="I46" s="220">
        <v>158784</v>
      </c>
      <c r="J46" s="220">
        <v>4914</v>
      </c>
      <c r="K46" s="220">
        <v>117041</v>
      </c>
      <c r="L46" s="220">
        <v>3559</v>
      </c>
      <c r="M46" s="220">
        <v>193687</v>
      </c>
      <c r="N46" s="220">
        <v>5340</v>
      </c>
      <c r="O46" s="221">
        <v>75380</v>
      </c>
      <c r="P46" s="221">
        <v>2084</v>
      </c>
      <c r="Q46" s="218">
        <v>5822819</v>
      </c>
      <c r="R46" s="218">
        <v>158306</v>
      </c>
    </row>
    <row r="47" spans="1:18" ht="12.75">
      <c r="A47" s="37" t="s">
        <v>246</v>
      </c>
      <c r="B47" s="130">
        <v>21</v>
      </c>
      <c r="C47" s="38">
        <v>2551985</v>
      </c>
      <c r="D47" s="38">
        <v>82149</v>
      </c>
      <c r="E47" s="38">
        <v>3322799</v>
      </c>
      <c r="F47" s="38">
        <v>92628</v>
      </c>
      <c r="G47" s="38">
        <v>0</v>
      </c>
      <c r="H47" s="38">
        <v>0</v>
      </c>
      <c r="I47" s="38">
        <v>196198</v>
      </c>
      <c r="J47" s="38">
        <v>6824</v>
      </c>
      <c r="K47" s="38">
        <v>100430</v>
      </c>
      <c r="L47" s="38">
        <v>3469</v>
      </c>
      <c r="M47" s="38">
        <v>246630</v>
      </c>
      <c r="N47" s="38">
        <v>7717</v>
      </c>
      <c r="O47" s="3">
        <v>63156</v>
      </c>
      <c r="P47" s="3">
        <v>1976</v>
      </c>
      <c r="Q47" s="218">
        <v>6481198</v>
      </c>
      <c r="R47" s="218">
        <v>194763</v>
      </c>
    </row>
    <row r="48" spans="1:18" ht="12.75">
      <c r="A48" s="37" t="s">
        <v>247</v>
      </c>
      <c r="B48" s="131">
        <v>20</v>
      </c>
      <c r="C48" s="38">
        <v>2164528</v>
      </c>
      <c r="D48" s="38">
        <v>79560</v>
      </c>
      <c r="E48" s="38">
        <v>3829403</v>
      </c>
      <c r="F48" s="38">
        <v>121048</v>
      </c>
      <c r="G48" s="38">
        <v>0</v>
      </c>
      <c r="H48" s="38">
        <v>0</v>
      </c>
      <c r="I48" s="38">
        <v>115378</v>
      </c>
      <c r="J48" s="38">
        <v>4347</v>
      </c>
      <c r="K48" s="38">
        <v>80733</v>
      </c>
      <c r="L48" s="38">
        <v>2968</v>
      </c>
      <c r="M48" s="38">
        <v>292628</v>
      </c>
      <c r="N48" s="38">
        <v>9640</v>
      </c>
      <c r="O48" s="3">
        <v>85998</v>
      </c>
      <c r="P48" s="3">
        <v>2736</v>
      </c>
      <c r="Q48" s="218">
        <v>6568668</v>
      </c>
      <c r="R48" s="218">
        <v>220300</v>
      </c>
    </row>
    <row r="49" spans="1:14" ht="12.75">
      <c r="A49" s="37"/>
      <c r="B49" s="131"/>
      <c r="C49" s="38"/>
      <c r="D49" s="38"/>
      <c r="E49" s="38"/>
      <c r="F49" s="38"/>
      <c r="G49" s="38"/>
      <c r="H49" s="38"/>
      <c r="I49" s="38"/>
      <c r="J49" s="38"/>
      <c r="K49" s="38"/>
      <c r="L49" s="38"/>
      <c r="M49" s="38"/>
      <c r="N49" s="38"/>
    </row>
    <row r="50" spans="1:18" ht="12.75">
      <c r="A50" s="138" t="s">
        <v>70</v>
      </c>
      <c r="B50" s="139">
        <v>254</v>
      </c>
      <c r="C50" s="139">
        <v>17192274</v>
      </c>
      <c r="D50" s="139">
        <v>554463</v>
      </c>
      <c r="E50" s="139">
        <v>32485160</v>
      </c>
      <c r="F50" s="139">
        <v>1305949</v>
      </c>
      <c r="G50" s="139">
        <v>1013</v>
      </c>
      <c r="H50" s="139">
        <v>20</v>
      </c>
      <c r="I50" s="139">
        <v>1043894</v>
      </c>
      <c r="J50" s="139">
        <v>31801</v>
      </c>
      <c r="K50" s="139">
        <v>688520</v>
      </c>
      <c r="L50" s="139">
        <v>21022</v>
      </c>
      <c r="M50" s="139">
        <v>4248149</v>
      </c>
      <c r="N50" s="139">
        <v>168174</v>
      </c>
      <c r="O50" s="112">
        <f>SUM(O52:O63)</f>
        <v>1334922</v>
      </c>
      <c r="P50" s="112">
        <f>SUM(P52:P63)</f>
        <v>49038</v>
      </c>
      <c r="Q50" s="222">
        <v>56886776</v>
      </c>
      <c r="R50" s="222">
        <v>2130649</v>
      </c>
    </row>
    <row r="51" spans="1:14" ht="12.75">
      <c r="A51" s="138"/>
      <c r="B51" s="139"/>
      <c r="C51" s="139"/>
      <c r="D51" s="139"/>
      <c r="E51" s="139"/>
      <c r="F51" s="139"/>
      <c r="G51" s="139"/>
      <c r="H51" s="139"/>
      <c r="I51" s="139"/>
      <c r="J51" s="139"/>
      <c r="K51" s="139"/>
      <c r="L51" s="139"/>
      <c r="M51" s="139"/>
      <c r="N51" s="139"/>
    </row>
    <row r="52" spans="1:18" ht="12.75">
      <c r="A52" s="37" t="s">
        <v>410</v>
      </c>
      <c r="B52" s="38">
        <v>22</v>
      </c>
      <c r="C52" s="38">
        <v>2505708</v>
      </c>
      <c r="D52" s="38">
        <v>88710</v>
      </c>
      <c r="E52" s="38">
        <v>3893524</v>
      </c>
      <c r="F52" s="38">
        <v>144243</v>
      </c>
      <c r="G52" s="38">
        <v>0</v>
      </c>
      <c r="H52" s="38">
        <v>0</v>
      </c>
      <c r="I52" s="38">
        <v>132352</v>
      </c>
      <c r="J52" s="38">
        <v>4812</v>
      </c>
      <c r="K52" s="38">
        <v>92364</v>
      </c>
      <c r="L52" s="38">
        <v>3357</v>
      </c>
      <c r="M52" s="38">
        <v>367722</v>
      </c>
      <c r="N52" s="38">
        <v>14309</v>
      </c>
      <c r="O52" s="3">
        <v>131874</v>
      </c>
      <c r="P52" s="3">
        <v>5051</v>
      </c>
      <c r="Q52" s="218">
        <v>7006620</v>
      </c>
      <c r="R52">
        <v>260481</v>
      </c>
    </row>
    <row r="53" spans="1:18" ht="12.75">
      <c r="A53" s="37" t="s">
        <v>411</v>
      </c>
      <c r="B53" s="38">
        <v>19</v>
      </c>
      <c r="C53" s="38">
        <v>2339950</v>
      </c>
      <c r="D53" s="38">
        <v>86359</v>
      </c>
      <c r="E53" s="38">
        <v>2868432</v>
      </c>
      <c r="F53" s="38">
        <v>161464</v>
      </c>
      <c r="G53" s="38">
        <v>0</v>
      </c>
      <c r="H53" s="38">
        <v>0</v>
      </c>
      <c r="I53" s="38">
        <v>98938</v>
      </c>
      <c r="J53" s="38">
        <v>3754</v>
      </c>
      <c r="K53" s="38">
        <v>74933</v>
      </c>
      <c r="L53" s="38">
        <v>2791</v>
      </c>
      <c r="M53" s="38">
        <v>238517</v>
      </c>
      <c r="N53" s="38">
        <v>13873</v>
      </c>
      <c r="O53" s="3">
        <v>75771</v>
      </c>
      <c r="P53" s="3">
        <v>4598</v>
      </c>
      <c r="Q53" s="3">
        <v>5696541</v>
      </c>
      <c r="R53" s="3">
        <v>272839</v>
      </c>
    </row>
    <row r="54" spans="1:18" ht="12.75">
      <c r="A54" s="223">
        <v>37987</v>
      </c>
      <c r="B54" s="38">
        <v>21</v>
      </c>
      <c r="C54" s="38">
        <v>2611649</v>
      </c>
      <c r="D54" s="38">
        <v>99878</v>
      </c>
      <c r="E54" s="38">
        <v>3791114</v>
      </c>
      <c r="F54" s="38">
        <v>195788</v>
      </c>
      <c r="G54" s="38">
        <v>0</v>
      </c>
      <c r="H54" s="38">
        <v>0</v>
      </c>
      <c r="I54" s="38">
        <v>105431</v>
      </c>
      <c r="J54" s="38">
        <v>4120</v>
      </c>
      <c r="K54" s="38">
        <v>72869</v>
      </c>
      <c r="L54" s="38">
        <v>2793</v>
      </c>
      <c r="M54" s="38">
        <v>327135</v>
      </c>
      <c r="N54" s="38">
        <v>17804</v>
      </c>
      <c r="O54" s="3">
        <v>67825</v>
      </c>
      <c r="P54" s="3">
        <v>3680</v>
      </c>
      <c r="Q54" s="3">
        <v>6976023</v>
      </c>
      <c r="R54" s="3">
        <v>324063</v>
      </c>
    </row>
    <row r="55" spans="1:18" ht="12.75">
      <c r="A55" s="37" t="s">
        <v>412</v>
      </c>
      <c r="B55" s="38">
        <v>22</v>
      </c>
      <c r="C55" s="38">
        <v>1875468</v>
      </c>
      <c r="D55" s="38">
        <v>65377</v>
      </c>
      <c r="E55" s="38">
        <v>3334468</v>
      </c>
      <c r="F55" s="38">
        <v>150932</v>
      </c>
      <c r="G55" s="38">
        <v>0</v>
      </c>
      <c r="H55" s="38">
        <v>0</v>
      </c>
      <c r="I55" s="38">
        <v>87683</v>
      </c>
      <c r="J55" s="38">
        <v>3100</v>
      </c>
      <c r="K55" s="38">
        <v>68394</v>
      </c>
      <c r="L55" s="38">
        <v>2355</v>
      </c>
      <c r="M55" s="38">
        <v>294596</v>
      </c>
      <c r="N55" s="38">
        <v>14095</v>
      </c>
      <c r="O55" s="3">
        <v>63426</v>
      </c>
      <c r="P55" s="3">
        <v>3046</v>
      </c>
      <c r="Q55" s="3">
        <v>5724035</v>
      </c>
      <c r="R55" s="3">
        <v>238907</v>
      </c>
    </row>
    <row r="56" spans="1:18" ht="12.75">
      <c r="A56" s="160" t="s">
        <v>413</v>
      </c>
      <c r="B56" s="38">
        <v>20</v>
      </c>
      <c r="C56" s="38">
        <v>1557909</v>
      </c>
      <c r="D56" s="38">
        <v>49486</v>
      </c>
      <c r="E56" s="38">
        <v>2761725</v>
      </c>
      <c r="F56" s="38">
        <v>122463</v>
      </c>
      <c r="G56" s="38">
        <v>0</v>
      </c>
      <c r="H56" s="38">
        <v>0</v>
      </c>
      <c r="I56" s="38">
        <v>71696</v>
      </c>
      <c r="J56" s="38">
        <v>2313</v>
      </c>
      <c r="K56" s="38">
        <v>48281</v>
      </c>
      <c r="L56" s="38">
        <v>1534</v>
      </c>
      <c r="M56" s="38">
        <v>269032</v>
      </c>
      <c r="N56" s="38">
        <v>13313</v>
      </c>
      <c r="O56" s="3">
        <v>61295</v>
      </c>
      <c r="P56" s="3">
        <v>3061</v>
      </c>
      <c r="Q56" s="3">
        <v>4769938</v>
      </c>
      <c r="R56" s="3">
        <v>192171</v>
      </c>
    </row>
    <row r="57" spans="1:18" ht="12.75">
      <c r="A57" s="37" t="s">
        <v>414</v>
      </c>
      <c r="B57" s="38">
        <v>23</v>
      </c>
      <c r="C57" s="38">
        <v>1866407</v>
      </c>
      <c r="D57" s="38">
        <v>56435</v>
      </c>
      <c r="E57" s="38">
        <v>3469563</v>
      </c>
      <c r="F57" s="38">
        <v>146377</v>
      </c>
      <c r="G57" s="38">
        <v>0</v>
      </c>
      <c r="H57" s="38">
        <v>0</v>
      </c>
      <c r="I57" s="38">
        <v>89794</v>
      </c>
      <c r="J57" s="38">
        <v>2761</v>
      </c>
      <c r="K57" s="38">
        <v>60330</v>
      </c>
      <c r="L57" s="38">
        <v>1812</v>
      </c>
      <c r="M57" s="38">
        <v>405706</v>
      </c>
      <c r="N57" s="38">
        <v>18558</v>
      </c>
      <c r="O57" s="3">
        <v>97405</v>
      </c>
      <c r="P57" s="3">
        <v>4420</v>
      </c>
      <c r="Q57" s="3">
        <v>5989205</v>
      </c>
      <c r="R57" s="3">
        <v>230365</v>
      </c>
    </row>
    <row r="58" spans="1:18" ht="12.75">
      <c r="A58" s="160" t="s">
        <v>415</v>
      </c>
      <c r="B58" s="38">
        <v>22</v>
      </c>
      <c r="C58" s="38">
        <v>1676358</v>
      </c>
      <c r="D58" s="38">
        <v>45861</v>
      </c>
      <c r="E58" s="38">
        <v>3122432</v>
      </c>
      <c r="F58" s="38">
        <v>113873</v>
      </c>
      <c r="G58" s="38">
        <v>0</v>
      </c>
      <c r="H58" s="38">
        <v>0</v>
      </c>
      <c r="I58" s="38">
        <v>110014</v>
      </c>
      <c r="J58" s="38">
        <v>3087</v>
      </c>
      <c r="K58" s="38">
        <v>69920</v>
      </c>
      <c r="L58" s="38">
        <v>1925</v>
      </c>
      <c r="M58" s="38">
        <v>401660</v>
      </c>
      <c r="N58" s="38">
        <v>16378</v>
      </c>
      <c r="O58" s="3">
        <v>101555</v>
      </c>
      <c r="P58" s="3">
        <v>4025</v>
      </c>
      <c r="Q58" s="3">
        <v>5481939</v>
      </c>
      <c r="R58" s="3">
        <v>185151</v>
      </c>
    </row>
    <row r="59" spans="1:18" ht="12.75">
      <c r="A59" s="36" t="s">
        <v>416</v>
      </c>
      <c r="B59" s="38">
        <v>20</v>
      </c>
      <c r="C59" s="38">
        <v>990731</v>
      </c>
      <c r="D59" s="38">
        <v>24988</v>
      </c>
      <c r="E59" s="38">
        <v>2620897</v>
      </c>
      <c r="F59" s="38">
        <v>91287</v>
      </c>
      <c r="G59" s="38">
        <v>50</v>
      </c>
      <c r="H59" s="38">
        <v>1</v>
      </c>
      <c r="I59" s="38">
        <v>96875</v>
      </c>
      <c r="J59" s="38">
        <v>2476</v>
      </c>
      <c r="K59" s="38">
        <v>54649</v>
      </c>
      <c r="L59" s="38">
        <v>1361</v>
      </c>
      <c r="M59" s="38">
        <v>434526</v>
      </c>
      <c r="N59" s="38">
        <v>16027</v>
      </c>
      <c r="O59" s="3">
        <v>116370</v>
      </c>
      <c r="P59" s="3">
        <v>4219</v>
      </c>
      <c r="Q59" s="3">
        <v>4314098</v>
      </c>
      <c r="R59" s="3">
        <v>140363</v>
      </c>
    </row>
    <row r="60" spans="1:18" ht="12.75">
      <c r="A60" s="36" t="s">
        <v>417</v>
      </c>
      <c r="B60" s="199">
        <v>23.00041876046901</v>
      </c>
      <c r="C60" s="38">
        <v>641002</v>
      </c>
      <c r="D60" s="38">
        <v>14743</v>
      </c>
      <c r="E60" s="38">
        <v>2282426</v>
      </c>
      <c r="F60" s="38">
        <v>70515</v>
      </c>
      <c r="G60" s="38">
        <v>963</v>
      </c>
      <c r="H60" s="38">
        <v>19</v>
      </c>
      <c r="I60" s="38">
        <v>87149</v>
      </c>
      <c r="J60" s="38">
        <v>2040</v>
      </c>
      <c r="K60" s="38">
        <v>50669</v>
      </c>
      <c r="L60" s="38">
        <v>1163</v>
      </c>
      <c r="M60" s="38">
        <v>495853</v>
      </c>
      <c r="N60" s="38">
        <v>16180</v>
      </c>
      <c r="O60" s="3">
        <v>162501</v>
      </c>
      <c r="P60" s="3">
        <v>5190</v>
      </c>
      <c r="Q60" s="3">
        <v>3720563</v>
      </c>
      <c r="R60" s="3">
        <v>109850</v>
      </c>
    </row>
    <row r="61" spans="1:18" ht="12.75">
      <c r="A61" s="36" t="s">
        <v>418</v>
      </c>
      <c r="B61" s="199">
        <v>21</v>
      </c>
      <c r="C61" s="38">
        <v>439151</v>
      </c>
      <c r="D61" s="38">
        <v>9348</v>
      </c>
      <c r="E61" s="38">
        <v>1694505</v>
      </c>
      <c r="F61" s="38">
        <v>46505</v>
      </c>
      <c r="G61" s="38" t="s">
        <v>28</v>
      </c>
      <c r="H61" s="38" t="s">
        <v>28</v>
      </c>
      <c r="I61" s="38">
        <v>55874</v>
      </c>
      <c r="J61" s="38">
        <v>1207</v>
      </c>
      <c r="K61" s="38">
        <v>34895</v>
      </c>
      <c r="L61" s="38">
        <v>735</v>
      </c>
      <c r="M61" s="38">
        <v>383603</v>
      </c>
      <c r="N61" s="38">
        <v>11303</v>
      </c>
      <c r="O61" s="3">
        <v>132498</v>
      </c>
      <c r="P61" s="3">
        <v>3739</v>
      </c>
      <c r="Q61" s="3">
        <v>2750294</v>
      </c>
      <c r="R61" s="3">
        <v>73017</v>
      </c>
    </row>
    <row r="62" spans="1:18" ht="12.75">
      <c r="A62" s="36" t="s">
        <v>419</v>
      </c>
      <c r="B62" s="199">
        <v>20.999606918238992</v>
      </c>
      <c r="C62" s="38">
        <v>325784</v>
      </c>
      <c r="D62" s="38">
        <v>6283</v>
      </c>
      <c r="E62" s="38">
        <v>1354581</v>
      </c>
      <c r="F62" s="38">
        <v>32752</v>
      </c>
      <c r="G62" s="38" t="s">
        <v>28</v>
      </c>
      <c r="H62" s="38" t="s">
        <v>28</v>
      </c>
      <c r="I62" s="38">
        <v>53198</v>
      </c>
      <c r="J62" s="38">
        <v>1039</v>
      </c>
      <c r="K62" s="38">
        <v>30109</v>
      </c>
      <c r="L62" s="38">
        <v>578</v>
      </c>
      <c r="M62" s="38">
        <v>332529</v>
      </c>
      <c r="N62" s="38">
        <v>8861</v>
      </c>
      <c r="O62" s="3">
        <v>155849</v>
      </c>
      <c r="P62" s="3">
        <v>3911</v>
      </c>
      <c r="Q62" s="3">
        <v>2252050</v>
      </c>
      <c r="R62" s="3">
        <v>53423</v>
      </c>
    </row>
    <row r="63" spans="1:18" ht="12.75">
      <c r="A63" s="36" t="s">
        <v>420</v>
      </c>
      <c r="B63" s="199">
        <v>20</v>
      </c>
      <c r="C63" s="38">
        <v>362157</v>
      </c>
      <c r="D63" s="38">
        <v>6934</v>
      </c>
      <c r="E63" s="38">
        <v>1291493</v>
      </c>
      <c r="F63" s="38">
        <v>29749</v>
      </c>
      <c r="G63" s="38" t="s">
        <v>28</v>
      </c>
      <c r="H63" s="38" t="s">
        <v>28</v>
      </c>
      <c r="I63" s="38">
        <v>54890</v>
      </c>
      <c r="J63" s="38">
        <v>1091</v>
      </c>
      <c r="K63" s="38">
        <v>31107</v>
      </c>
      <c r="L63" s="38">
        <v>616</v>
      </c>
      <c r="M63" s="38">
        <v>297270</v>
      </c>
      <c r="N63" s="38">
        <v>7471</v>
      </c>
      <c r="O63" s="3">
        <v>168553</v>
      </c>
      <c r="P63" s="3">
        <v>4098</v>
      </c>
      <c r="Q63" s="3">
        <v>2205470</v>
      </c>
      <c r="R63" s="3">
        <v>50020</v>
      </c>
    </row>
    <row r="64" spans="1:14" ht="12.75">
      <c r="A64" s="36"/>
      <c r="B64" s="199"/>
      <c r="C64" s="38"/>
      <c r="D64" s="38"/>
      <c r="E64" s="38"/>
      <c r="F64" s="38"/>
      <c r="G64" s="38"/>
      <c r="H64" s="38"/>
      <c r="I64" s="38"/>
      <c r="J64" s="38"/>
      <c r="K64" s="38"/>
      <c r="L64" s="38"/>
      <c r="M64" s="38"/>
      <c r="N64" s="38"/>
    </row>
    <row r="65" spans="1:18" ht="12.75">
      <c r="A65" s="138" t="s">
        <v>142</v>
      </c>
      <c r="B65" s="139">
        <v>251</v>
      </c>
      <c r="C65" s="139">
        <v>2126763</v>
      </c>
      <c r="D65" s="139">
        <v>43952</v>
      </c>
      <c r="E65" s="139">
        <v>10675786</v>
      </c>
      <c r="F65" s="139">
        <v>286532</v>
      </c>
      <c r="G65" s="38" t="s">
        <v>28</v>
      </c>
      <c r="H65" s="38" t="s">
        <v>28</v>
      </c>
      <c r="I65" s="139">
        <v>269721</v>
      </c>
      <c r="J65" s="139">
        <v>5671</v>
      </c>
      <c r="K65" s="139">
        <v>172520</v>
      </c>
      <c r="L65" s="139">
        <v>3577</v>
      </c>
      <c r="M65" s="139">
        <v>2456501</v>
      </c>
      <c r="N65" s="139">
        <v>69644</v>
      </c>
      <c r="O65" s="140">
        <v>1066561</v>
      </c>
      <c r="P65" s="140">
        <v>30489</v>
      </c>
      <c r="Q65" s="140">
        <v>16768909</v>
      </c>
      <c r="R65" s="112">
        <v>139855</v>
      </c>
    </row>
    <row r="66" spans="1:18" ht="12.75">
      <c r="A66" s="1" t="s">
        <v>72</v>
      </c>
      <c r="B66" s="1">
        <v>247</v>
      </c>
      <c r="C66" s="1">
        <v>1025588</v>
      </c>
      <c r="D66" s="141">
        <v>21482</v>
      </c>
      <c r="E66" s="1">
        <v>1957856</v>
      </c>
      <c r="F66" s="1">
        <v>51516</v>
      </c>
      <c r="G66" s="38" t="s">
        <v>28</v>
      </c>
      <c r="H66" s="38" t="s">
        <v>28</v>
      </c>
      <c r="I66" s="1">
        <v>113974</v>
      </c>
      <c r="J66" s="1">
        <v>2466</v>
      </c>
      <c r="K66" s="1">
        <v>61926</v>
      </c>
      <c r="L66" s="1">
        <v>1300</v>
      </c>
      <c r="M66" s="140">
        <v>768159</v>
      </c>
      <c r="N66" s="1">
        <v>18780</v>
      </c>
      <c r="O66" s="1">
        <v>269370</v>
      </c>
      <c r="P66" s="1">
        <v>6383</v>
      </c>
      <c r="Q66" s="140">
        <v>4196873</v>
      </c>
      <c r="R66" s="1">
        <v>101925</v>
      </c>
    </row>
    <row r="67" spans="1:18" ht="12.75">
      <c r="A67" s="1" t="s">
        <v>421</v>
      </c>
      <c r="B67" s="1">
        <v>211</v>
      </c>
      <c r="C67" s="1">
        <v>90580</v>
      </c>
      <c r="D67" s="141">
        <v>2365</v>
      </c>
      <c r="E67" s="139" t="s">
        <v>28</v>
      </c>
      <c r="F67" s="139" t="s">
        <v>28</v>
      </c>
      <c r="G67" s="139" t="s">
        <v>28</v>
      </c>
      <c r="H67" s="139" t="s">
        <v>28</v>
      </c>
      <c r="I67" s="139" t="s">
        <v>28</v>
      </c>
      <c r="J67" s="139" t="s">
        <v>28</v>
      </c>
      <c r="K67" s="139" t="s">
        <v>28</v>
      </c>
      <c r="L67" s="139" t="s">
        <v>28</v>
      </c>
      <c r="M67" s="139" t="s">
        <v>28</v>
      </c>
      <c r="N67" s="139" t="s">
        <v>28</v>
      </c>
      <c r="O67" s="139" t="s">
        <v>28</v>
      </c>
      <c r="P67" s="139" t="s">
        <v>28</v>
      </c>
      <c r="Q67" s="140">
        <v>90580</v>
      </c>
      <c r="R67" s="112">
        <v>2365</v>
      </c>
    </row>
    <row r="68" spans="1:18" ht="12.75">
      <c r="A68" s="4"/>
      <c r="B68" s="8"/>
      <c r="C68" s="8"/>
      <c r="D68" s="8"/>
      <c r="E68" s="8"/>
      <c r="F68" s="8"/>
      <c r="G68" s="8"/>
      <c r="H68" s="8"/>
      <c r="I68" s="8"/>
      <c r="J68" s="8"/>
      <c r="K68" s="8"/>
      <c r="L68" s="8"/>
      <c r="M68" s="46"/>
      <c r="N68" s="8"/>
      <c r="O68" s="5"/>
      <c r="P68" s="5"/>
      <c r="Q68" s="5"/>
      <c r="R68" s="5"/>
    </row>
    <row r="69" spans="1:14" ht="12.75">
      <c r="A69" s="2" t="s">
        <v>422</v>
      </c>
      <c r="B69" s="12"/>
      <c r="C69" s="12"/>
      <c r="D69" s="12"/>
      <c r="E69" s="12"/>
      <c r="F69" s="12"/>
      <c r="G69" s="12"/>
      <c r="H69" s="12"/>
      <c r="I69" s="12"/>
      <c r="J69" s="2" t="s">
        <v>423</v>
      </c>
      <c r="K69" s="12"/>
      <c r="L69" s="12"/>
      <c r="M69" s="38"/>
      <c r="N69" s="12"/>
    </row>
    <row r="70" spans="1:14" ht="12.75">
      <c r="A70" s="224" t="s">
        <v>424</v>
      </c>
      <c r="B70" s="49"/>
      <c r="C70" s="21"/>
      <c r="D70" s="49"/>
      <c r="E70" s="49"/>
      <c r="F70" s="49"/>
      <c r="G70" s="49"/>
      <c r="H70" s="49"/>
      <c r="I70" s="49"/>
      <c r="J70" s="21" t="s">
        <v>425</v>
      </c>
      <c r="K70" s="49"/>
      <c r="L70" s="49"/>
      <c r="M70" s="46"/>
      <c r="N70" s="49"/>
    </row>
    <row r="71" spans="1:14" ht="12.75">
      <c r="A71" s="225"/>
      <c r="B71" s="42"/>
      <c r="C71" s="2"/>
      <c r="D71" s="42"/>
      <c r="E71" s="42"/>
      <c r="F71" s="42"/>
      <c r="G71" s="42"/>
      <c r="H71" s="42"/>
      <c r="I71" s="42"/>
      <c r="J71" s="2"/>
      <c r="K71" s="42"/>
      <c r="L71" s="42"/>
      <c r="M71" s="38"/>
      <c r="N71" s="42"/>
    </row>
    <row r="73" ht="12.75">
      <c r="A73" s="464" t="s">
        <v>679</v>
      </c>
    </row>
  </sheetData>
  <mergeCells count="4">
    <mergeCell ref="M3:N3"/>
    <mergeCell ref="Q3:R3"/>
    <mergeCell ref="M4:N4"/>
    <mergeCell ref="O4:P4"/>
  </mergeCells>
  <hyperlinks>
    <hyperlink ref="F1" location="'Options time series-NSE '!A1" display="Nifty Futures"/>
    <hyperlink ref="A1" location="'BSE FMC'!A1" display="BSEFMC "/>
    <hyperlink ref="A66" location="'BSE 100'!A1" display="BSE100 "/>
    <hyperlink ref="A7" location="'Options time series-BSE '!A1" tooltip="Time series on BSE 500" display="Sensex Futures"/>
    <hyperlink ref="F2" location="'BSE CG'!A1" display="BSE CG "/>
    <hyperlink ref="F7" location="'Options time series-NSE '!A1" display="Nifty Futures"/>
    <hyperlink ref="A67" location="'BSE 200'!A1" tooltip="Time series on Sensex Options" display="BSE200 "/>
    <hyperlink ref="A5" location="'Options time series-BSE '!A1" tooltip="Time series on BSE 100" display="Stock Futures"/>
    <hyperlink ref="F5" location="'Options time series-NSE '!A1" display="Stock Futures"/>
    <hyperlink ref="F47" location="'Options time series-BSE '!A1" display="Sensex Options"/>
    <hyperlink ref="A3" location="'BSE PSU'!A1" display="BSEPSU "/>
    <hyperlink ref="A4" location="'S&amp;P CNX NIFTY'!A1" display="S&amp;P CNX Nifty"/>
    <hyperlink ref="A6" location="'S&amp;P CNX NIFTY'!A1" display="S&amp;P CNX Nifty"/>
    <hyperlink ref="A8" location="'S&amp;P CNX Defty'!A1" display="S&amp;P CNX Defty"/>
    <hyperlink ref="F66" location="'Options time series-NSE '!A1" display="Stock Futures"/>
    <hyperlink ref="A9" location="'CNX Midcap 200'!A1" display="CNX Midcap 200"/>
    <hyperlink ref="J70" location="'S&amp;P CNX Defty'!A1" display="S&amp;P CNX Defty"/>
    <hyperlink ref="A69" location="'S&amp;P CNX 500'!A1" display="S&amp;P CNX 500"/>
    <hyperlink ref="H7" location="'Options time series-NSE '!A1" display="Stock Futures"/>
    <hyperlink ref="J69" location="'Options time series-BSE '!A1" display="Sensex Futures"/>
    <hyperlink ref="A63" location="'Options time series-BSE '!A1" display="Stock Options"/>
    <hyperlink ref="F63" location="'Options time series-NSE '!A1" display="Stock Options"/>
    <hyperlink ref="A73" location="'Table-13-a'!A1" display="Back"/>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P65"/>
  <sheetViews>
    <sheetView workbookViewId="0" topLeftCell="A1">
      <selection activeCell="A63" sqref="A63"/>
    </sheetView>
  </sheetViews>
  <sheetFormatPr defaultColWidth="9.140625" defaultRowHeight="12.75"/>
  <cols>
    <col min="1" max="1" width="23.7109375" style="0" customWidth="1"/>
    <col min="3" max="3" width="9.8515625" style="0" customWidth="1"/>
    <col min="5" max="5" width="9.8515625" style="0" customWidth="1"/>
    <col min="7" max="7" width="9.8515625" style="0" customWidth="1"/>
    <col min="9" max="9" width="9.8515625" style="0" customWidth="1"/>
    <col min="11" max="11" width="10.00390625" style="0" customWidth="1"/>
  </cols>
  <sheetData>
    <row r="1" spans="1:14" ht="12.75">
      <c r="A1" s="1" t="s">
        <v>426</v>
      </c>
      <c r="B1" s="2"/>
      <c r="C1" s="2"/>
      <c r="D1" s="2"/>
      <c r="E1" s="2"/>
      <c r="F1" s="2"/>
      <c r="G1" s="2"/>
      <c r="H1" s="2"/>
      <c r="I1" s="2"/>
      <c r="J1" s="2"/>
      <c r="K1" s="2"/>
      <c r="L1" s="2"/>
      <c r="M1" s="3"/>
      <c r="N1" s="2"/>
    </row>
    <row r="2" spans="1:14" ht="12.75">
      <c r="A2" s="4"/>
      <c r="B2" s="8"/>
      <c r="C2" s="8"/>
      <c r="D2" s="8"/>
      <c r="E2" s="8"/>
      <c r="F2" s="8"/>
      <c r="G2" s="8"/>
      <c r="H2" s="8"/>
      <c r="I2" s="8"/>
      <c r="J2" s="8"/>
      <c r="K2" s="8"/>
      <c r="L2" s="8"/>
      <c r="M2" s="46"/>
      <c r="N2" s="42"/>
    </row>
    <row r="3" spans="1:14" ht="12.75">
      <c r="A3" s="2" t="s">
        <v>207</v>
      </c>
      <c r="B3" s="3" t="s">
        <v>10</v>
      </c>
      <c r="C3" s="187" t="s">
        <v>427</v>
      </c>
      <c r="D3" s="187"/>
      <c r="E3" s="187" t="s">
        <v>428</v>
      </c>
      <c r="F3" s="187"/>
      <c r="G3" s="187" t="s">
        <v>396</v>
      </c>
      <c r="H3" s="187"/>
      <c r="I3" s="187" t="s">
        <v>398</v>
      </c>
      <c r="J3" s="187"/>
      <c r="K3" s="187" t="s">
        <v>99</v>
      </c>
      <c r="L3" s="187"/>
      <c r="M3" s="3"/>
      <c r="N3" s="2"/>
    </row>
    <row r="4" spans="1:14" ht="12.75">
      <c r="A4" s="39"/>
      <c r="B4" s="3" t="s">
        <v>215</v>
      </c>
      <c r="C4" s="37" t="s">
        <v>429</v>
      </c>
      <c r="D4" s="42"/>
      <c r="E4" s="37" t="s">
        <v>429</v>
      </c>
      <c r="F4" s="42"/>
      <c r="G4" s="37" t="s">
        <v>429</v>
      </c>
      <c r="H4" s="42"/>
      <c r="I4" s="37" t="s">
        <v>429</v>
      </c>
      <c r="J4" s="42"/>
      <c r="K4" s="37" t="s">
        <v>160</v>
      </c>
      <c r="L4" s="42"/>
      <c r="M4" s="38" t="s">
        <v>430</v>
      </c>
      <c r="N4" s="42"/>
    </row>
    <row r="5" spans="1:14" ht="12.75">
      <c r="A5" s="2"/>
      <c r="B5" s="3" t="s">
        <v>228</v>
      </c>
      <c r="C5" s="3" t="s">
        <v>407</v>
      </c>
      <c r="D5" s="3" t="s">
        <v>408</v>
      </c>
      <c r="E5" s="3" t="s">
        <v>407</v>
      </c>
      <c r="F5" s="3" t="s">
        <v>408</v>
      </c>
      <c r="G5" s="3" t="s">
        <v>407</v>
      </c>
      <c r="H5" s="3" t="s">
        <v>408</v>
      </c>
      <c r="I5" s="3" t="s">
        <v>407</v>
      </c>
      <c r="J5" s="3" t="s">
        <v>408</v>
      </c>
      <c r="K5" s="3" t="s">
        <v>407</v>
      </c>
      <c r="L5" s="3" t="s">
        <v>210</v>
      </c>
      <c r="M5" s="3" t="s">
        <v>431</v>
      </c>
      <c r="N5" s="3"/>
    </row>
    <row r="6" spans="1:14" ht="12.75">
      <c r="A6" s="2"/>
      <c r="B6" s="2"/>
      <c r="C6" s="3" t="s">
        <v>409</v>
      </c>
      <c r="D6" s="3" t="s">
        <v>432</v>
      </c>
      <c r="E6" s="3" t="s">
        <v>409</v>
      </c>
      <c r="F6" s="3" t="s">
        <v>432</v>
      </c>
      <c r="G6" s="3" t="s">
        <v>409</v>
      </c>
      <c r="H6" s="3" t="s">
        <v>432</v>
      </c>
      <c r="I6" s="3" t="s">
        <v>409</v>
      </c>
      <c r="J6" s="3" t="s">
        <v>432</v>
      </c>
      <c r="K6" s="3" t="s">
        <v>409</v>
      </c>
      <c r="L6" s="3" t="s">
        <v>219</v>
      </c>
      <c r="M6" s="3" t="s">
        <v>220</v>
      </c>
      <c r="N6" s="3"/>
    </row>
    <row r="7" spans="1:14" ht="12.75">
      <c r="A7" s="2"/>
      <c r="B7" s="2"/>
      <c r="C7" s="3"/>
      <c r="D7" s="3" t="s">
        <v>409</v>
      </c>
      <c r="E7" s="3"/>
      <c r="F7" s="3" t="s">
        <v>409</v>
      </c>
      <c r="G7" s="3"/>
      <c r="H7" s="3" t="s">
        <v>409</v>
      </c>
      <c r="I7" s="3"/>
      <c r="J7" s="3" t="s">
        <v>409</v>
      </c>
      <c r="K7" s="3"/>
      <c r="L7" s="3"/>
      <c r="M7" s="3" t="s">
        <v>210</v>
      </c>
      <c r="N7" s="3"/>
    </row>
    <row r="8" spans="1:14" ht="12.75">
      <c r="A8" s="2"/>
      <c r="B8" s="3"/>
      <c r="C8" s="3"/>
      <c r="D8" s="3" t="s">
        <v>219</v>
      </c>
      <c r="E8" s="3"/>
      <c r="F8" s="3" t="s">
        <v>219</v>
      </c>
      <c r="G8" s="3"/>
      <c r="H8" s="3" t="s">
        <v>219</v>
      </c>
      <c r="I8" s="3"/>
      <c r="J8" s="3" t="s">
        <v>219</v>
      </c>
      <c r="K8" s="3"/>
      <c r="M8" s="3" t="s">
        <v>219</v>
      </c>
      <c r="N8" s="3"/>
    </row>
    <row r="9" spans="1:14" ht="12.75">
      <c r="A9" s="21"/>
      <c r="B9" s="123"/>
      <c r="C9" s="123"/>
      <c r="D9" s="123"/>
      <c r="E9" s="123"/>
      <c r="F9" s="123"/>
      <c r="G9" s="123"/>
      <c r="H9" s="123"/>
      <c r="I9" s="123"/>
      <c r="J9" s="123"/>
      <c r="K9" s="123"/>
      <c r="L9" s="123"/>
      <c r="M9" s="123"/>
      <c r="N9" s="3"/>
    </row>
    <row r="10" spans="1:14" ht="12.75">
      <c r="A10" s="37"/>
      <c r="B10" s="12"/>
      <c r="C10" s="12"/>
      <c r="D10" s="12"/>
      <c r="E10" s="12"/>
      <c r="F10" s="12"/>
      <c r="G10" s="12"/>
      <c r="H10" s="12"/>
      <c r="I10" s="12"/>
      <c r="J10" s="12"/>
      <c r="K10" s="12"/>
      <c r="L10" s="12"/>
      <c r="M10" s="3"/>
      <c r="N10" s="42"/>
    </row>
    <row r="11" spans="1:14" ht="12.75">
      <c r="A11" s="51">
        <v>1</v>
      </c>
      <c r="B11" s="124">
        <v>2</v>
      </c>
      <c r="C11" s="124">
        <v>3</v>
      </c>
      <c r="D11" s="124">
        <v>4</v>
      </c>
      <c r="E11" s="124">
        <v>5</v>
      </c>
      <c r="F11" s="124">
        <v>6</v>
      </c>
      <c r="G11" s="124">
        <v>7</v>
      </c>
      <c r="H11" s="124">
        <v>8</v>
      </c>
      <c r="I11" s="124">
        <v>9</v>
      </c>
      <c r="J11" s="124">
        <v>10</v>
      </c>
      <c r="K11" s="124">
        <v>11</v>
      </c>
      <c r="L11" s="124">
        <v>12</v>
      </c>
      <c r="M11" s="54">
        <v>13</v>
      </c>
      <c r="N11" s="189"/>
    </row>
    <row r="12" spans="1:16" ht="12.75">
      <c r="A12" s="132" t="s">
        <v>369</v>
      </c>
      <c r="B12" s="130">
        <v>19</v>
      </c>
      <c r="C12" s="130">
        <v>341721</v>
      </c>
      <c r="D12" s="130">
        <v>12116</v>
      </c>
      <c r="E12" s="130">
        <v>0</v>
      </c>
      <c r="F12" s="130">
        <v>0</v>
      </c>
      <c r="G12" s="130">
        <v>0</v>
      </c>
      <c r="H12" s="130">
        <v>0</v>
      </c>
      <c r="I12" s="130">
        <v>50949</v>
      </c>
      <c r="J12" s="130">
        <v>1073</v>
      </c>
      <c r="K12" s="130">
        <v>392670</v>
      </c>
      <c r="L12" s="130">
        <v>24142</v>
      </c>
      <c r="M12" s="131">
        <v>1270.6</v>
      </c>
      <c r="N12" s="40"/>
      <c r="O12" s="119"/>
      <c r="P12" s="119"/>
    </row>
    <row r="13" spans="1:16" ht="12.75">
      <c r="A13" s="129" t="s">
        <v>185</v>
      </c>
      <c r="B13" s="130">
        <v>20</v>
      </c>
      <c r="C13" s="130">
        <v>283781</v>
      </c>
      <c r="D13" s="130">
        <v>9932</v>
      </c>
      <c r="E13" s="130">
        <v>0</v>
      </c>
      <c r="F13" s="130">
        <v>0</v>
      </c>
      <c r="G13" s="130">
        <v>0</v>
      </c>
      <c r="H13" s="130">
        <v>0</v>
      </c>
      <c r="I13" s="130">
        <v>25539</v>
      </c>
      <c r="J13" s="130">
        <v>1020.2</v>
      </c>
      <c r="K13" s="130">
        <v>309320</v>
      </c>
      <c r="L13" s="130">
        <v>10953</v>
      </c>
      <c r="M13" s="226">
        <v>547.7</v>
      </c>
      <c r="N13" s="40"/>
      <c r="O13" s="207"/>
      <c r="P13" s="119"/>
    </row>
    <row r="14" spans="1:16" ht="12.75">
      <c r="A14" s="129" t="s">
        <v>370</v>
      </c>
      <c r="B14" s="130">
        <v>20</v>
      </c>
      <c r="C14" s="130">
        <v>271796</v>
      </c>
      <c r="D14" s="130">
        <v>9270</v>
      </c>
      <c r="E14" s="130">
        <v>0</v>
      </c>
      <c r="F14" s="130">
        <v>0</v>
      </c>
      <c r="G14" s="130">
        <v>0</v>
      </c>
      <c r="H14" s="130">
        <v>0</v>
      </c>
      <c r="I14" s="130">
        <v>6092</v>
      </c>
      <c r="J14" s="191">
        <v>233.6</v>
      </c>
      <c r="K14" s="130">
        <v>277888</v>
      </c>
      <c r="L14" s="130">
        <v>9504</v>
      </c>
      <c r="M14" s="226">
        <f>L14/B14</f>
        <v>475.2</v>
      </c>
      <c r="N14" s="40"/>
      <c r="O14" s="119"/>
      <c r="P14" s="119"/>
    </row>
    <row r="15" spans="1:16" ht="12.75">
      <c r="A15" s="129" t="s">
        <v>371</v>
      </c>
      <c r="B15" s="130">
        <v>22</v>
      </c>
      <c r="C15" s="130">
        <v>236049</v>
      </c>
      <c r="D15" s="130">
        <v>7986</v>
      </c>
      <c r="E15" s="130">
        <v>0</v>
      </c>
      <c r="F15" s="130">
        <v>0</v>
      </c>
      <c r="G15" s="130">
        <v>0</v>
      </c>
      <c r="H15" s="130">
        <v>0</v>
      </c>
      <c r="I15" s="130">
        <v>2</v>
      </c>
      <c r="J15" s="191">
        <v>0.1</v>
      </c>
      <c r="K15" s="130">
        <v>236051</v>
      </c>
      <c r="L15" s="130">
        <v>7986</v>
      </c>
      <c r="M15" s="226">
        <v>363</v>
      </c>
      <c r="N15" s="40"/>
      <c r="O15" s="119"/>
      <c r="P15" s="119"/>
    </row>
    <row r="16" spans="1:16" ht="12.75">
      <c r="A16" s="129" t="s">
        <v>372</v>
      </c>
      <c r="B16" s="130">
        <v>20</v>
      </c>
      <c r="C16" s="130">
        <v>6166</v>
      </c>
      <c r="D16" s="130">
        <v>196</v>
      </c>
      <c r="E16" s="130">
        <v>0</v>
      </c>
      <c r="F16" s="130">
        <v>0</v>
      </c>
      <c r="G16" s="130">
        <v>0</v>
      </c>
      <c r="H16" s="130">
        <v>0</v>
      </c>
      <c r="I16" s="130">
        <v>4</v>
      </c>
      <c r="J16" s="191">
        <v>0.1</v>
      </c>
      <c r="K16" s="130">
        <v>6170</v>
      </c>
      <c r="L16" s="130">
        <v>196.06</v>
      </c>
      <c r="M16" s="226">
        <v>9.8</v>
      </c>
      <c r="N16" s="40"/>
      <c r="O16" s="119"/>
      <c r="P16" s="119"/>
    </row>
    <row r="17" spans="1:16" ht="12.75">
      <c r="A17" s="129" t="s">
        <v>373</v>
      </c>
      <c r="B17" s="130">
        <v>21</v>
      </c>
      <c r="C17" s="130">
        <v>8902</v>
      </c>
      <c r="D17" s="130">
        <v>265</v>
      </c>
      <c r="E17" s="130">
        <v>0</v>
      </c>
      <c r="F17" s="130">
        <v>0</v>
      </c>
      <c r="G17" s="130">
        <v>0</v>
      </c>
      <c r="H17" s="130">
        <v>0</v>
      </c>
      <c r="I17" s="130">
        <v>0</v>
      </c>
      <c r="J17" s="191">
        <v>0</v>
      </c>
      <c r="K17" s="130">
        <v>8902</v>
      </c>
      <c r="L17" s="130">
        <v>265</v>
      </c>
      <c r="M17" s="226">
        <v>12.6</v>
      </c>
      <c r="N17" s="40"/>
      <c r="O17" s="207"/>
      <c r="P17" s="207"/>
    </row>
    <row r="18" spans="1:14" ht="12.75">
      <c r="A18" s="129" t="s">
        <v>374</v>
      </c>
      <c r="B18" s="130">
        <v>22</v>
      </c>
      <c r="C18" s="130">
        <v>2357</v>
      </c>
      <c r="D18" s="130">
        <v>68.4</v>
      </c>
      <c r="E18" s="130">
        <v>0.11</v>
      </c>
      <c r="F18" s="130">
        <v>0</v>
      </c>
      <c r="G18" s="130">
        <v>0</v>
      </c>
      <c r="H18" s="130">
        <v>0</v>
      </c>
      <c r="I18" s="130">
        <v>0</v>
      </c>
      <c r="J18" s="191">
        <v>0</v>
      </c>
      <c r="K18" s="130">
        <v>2362</v>
      </c>
      <c r="L18" s="130">
        <v>68.51</v>
      </c>
      <c r="M18" s="226">
        <v>3</v>
      </c>
      <c r="N18" s="189"/>
    </row>
    <row r="19" spans="1:14" ht="12.75">
      <c r="A19" s="129" t="s">
        <v>375</v>
      </c>
      <c r="B19" s="130">
        <v>21</v>
      </c>
      <c r="C19" s="130">
        <v>979</v>
      </c>
      <c r="D19" s="130">
        <v>26</v>
      </c>
      <c r="E19" s="130">
        <v>2</v>
      </c>
      <c r="F19" s="130">
        <v>0.06</v>
      </c>
      <c r="G19" s="130">
        <v>0</v>
      </c>
      <c r="H19" s="130">
        <v>0</v>
      </c>
      <c r="I19" s="130">
        <v>9</v>
      </c>
      <c r="J19" s="191">
        <v>0.23</v>
      </c>
      <c r="K19" s="130">
        <v>996</v>
      </c>
      <c r="L19" s="130">
        <v>26</v>
      </c>
      <c r="M19" s="226">
        <v>1</v>
      </c>
      <c r="N19" s="189"/>
    </row>
    <row r="20" spans="1:15" ht="12.75">
      <c r="A20" s="129" t="s">
        <v>126</v>
      </c>
      <c r="B20" s="130">
        <v>23</v>
      </c>
      <c r="C20" s="130">
        <v>346</v>
      </c>
      <c r="D20" s="130">
        <v>18</v>
      </c>
      <c r="E20" s="130">
        <v>0</v>
      </c>
      <c r="F20" s="130">
        <v>0</v>
      </c>
      <c r="G20" s="130">
        <v>0</v>
      </c>
      <c r="H20" s="130">
        <v>0</v>
      </c>
      <c r="I20" s="130">
        <v>0</v>
      </c>
      <c r="J20" s="191">
        <v>0</v>
      </c>
      <c r="K20" s="130">
        <v>346</v>
      </c>
      <c r="L20" s="130">
        <v>17.64</v>
      </c>
      <c r="M20" s="226">
        <v>0</v>
      </c>
      <c r="N20" s="40"/>
      <c r="O20" s="119"/>
    </row>
    <row r="21" spans="1:15" ht="12.75">
      <c r="A21" s="129" t="s">
        <v>127</v>
      </c>
      <c r="B21" s="130">
        <v>22</v>
      </c>
      <c r="C21" s="130">
        <v>0</v>
      </c>
      <c r="D21" s="130">
        <v>0</v>
      </c>
      <c r="E21" s="130">
        <v>0</v>
      </c>
      <c r="F21" s="130">
        <v>0</v>
      </c>
      <c r="G21" s="130">
        <v>0</v>
      </c>
      <c r="H21" s="130">
        <v>0</v>
      </c>
      <c r="I21" s="130">
        <v>0</v>
      </c>
      <c r="J21" s="191">
        <v>0</v>
      </c>
      <c r="K21" s="130">
        <v>0</v>
      </c>
      <c r="L21" s="130">
        <v>0</v>
      </c>
      <c r="M21" s="226">
        <v>0</v>
      </c>
      <c r="N21" s="40"/>
      <c r="O21" s="119"/>
    </row>
    <row r="22" spans="1:15" ht="12.75">
      <c r="A22" s="129" t="s">
        <v>128</v>
      </c>
      <c r="B22" s="130">
        <v>18</v>
      </c>
      <c r="C22" s="130">
        <v>24</v>
      </c>
      <c r="D22" s="130">
        <v>1.4</v>
      </c>
      <c r="E22" s="130">
        <v>0</v>
      </c>
      <c r="F22" s="130">
        <v>0</v>
      </c>
      <c r="G22" s="130">
        <v>0</v>
      </c>
      <c r="H22" s="130">
        <v>0</v>
      </c>
      <c r="I22" s="130">
        <v>0</v>
      </c>
      <c r="J22" s="191">
        <v>0</v>
      </c>
      <c r="K22" s="130">
        <v>24</v>
      </c>
      <c r="L22" s="130">
        <v>1.4</v>
      </c>
      <c r="M22" s="226">
        <v>0</v>
      </c>
      <c r="N22" s="40"/>
      <c r="O22" s="119"/>
    </row>
    <row r="23" spans="1:15" ht="12.75">
      <c r="A23" s="125" t="s">
        <v>68</v>
      </c>
      <c r="B23" s="126">
        <f aca="true" t="shared" si="0" ref="B23:L23">SUM(B24:B35)</f>
        <v>251</v>
      </c>
      <c r="C23" s="126">
        <f t="shared" si="0"/>
        <v>12</v>
      </c>
      <c r="D23" s="126">
        <f t="shared" si="0"/>
        <v>5</v>
      </c>
      <c r="E23" s="126">
        <f t="shared" si="0"/>
        <v>100</v>
      </c>
      <c r="F23" s="126">
        <f t="shared" si="0"/>
        <v>320</v>
      </c>
      <c r="G23" s="126">
        <f t="shared" si="0"/>
        <v>2</v>
      </c>
      <c r="H23" s="126">
        <f t="shared" si="0"/>
        <v>0.14</v>
      </c>
      <c r="I23" s="126">
        <f t="shared" si="0"/>
        <v>12</v>
      </c>
      <c r="J23" s="227">
        <f t="shared" si="0"/>
        <v>0.45</v>
      </c>
      <c r="K23" s="126">
        <f t="shared" si="0"/>
        <v>203</v>
      </c>
      <c r="L23" s="126">
        <f t="shared" si="0"/>
        <v>325.54</v>
      </c>
      <c r="M23" s="228">
        <v>1.3</v>
      </c>
      <c r="N23" s="195"/>
      <c r="O23" s="112"/>
    </row>
    <row r="24" spans="1:14" ht="12.75">
      <c r="A24" s="129" t="s">
        <v>376</v>
      </c>
      <c r="B24" s="130">
        <v>22</v>
      </c>
      <c r="C24" s="130">
        <v>11</v>
      </c>
      <c r="D24" s="130">
        <v>4.95</v>
      </c>
      <c r="E24" s="130">
        <v>0</v>
      </c>
      <c r="F24" s="130">
        <v>0</v>
      </c>
      <c r="G24" s="130">
        <v>2</v>
      </c>
      <c r="H24" s="130">
        <v>0.1</v>
      </c>
      <c r="I24" s="130">
        <v>11</v>
      </c>
      <c r="J24" s="191">
        <v>0.45</v>
      </c>
      <c r="K24" s="130">
        <v>101</v>
      </c>
      <c r="L24" s="130">
        <v>5.49</v>
      </c>
      <c r="M24" s="226">
        <v>0</v>
      </c>
      <c r="N24" s="40"/>
    </row>
    <row r="25" spans="1:15" ht="12.75">
      <c r="A25" s="129" t="s">
        <v>130</v>
      </c>
      <c r="B25" s="130">
        <v>19</v>
      </c>
      <c r="C25" s="130">
        <v>1</v>
      </c>
      <c r="D25" s="130">
        <v>0.05</v>
      </c>
      <c r="E25" s="130">
        <v>0</v>
      </c>
      <c r="F25" s="130">
        <v>0</v>
      </c>
      <c r="G25" s="130">
        <v>0</v>
      </c>
      <c r="H25" s="130">
        <v>0.04</v>
      </c>
      <c r="I25" s="130">
        <v>1</v>
      </c>
      <c r="J25" s="191">
        <v>0</v>
      </c>
      <c r="K25" s="130">
        <v>2</v>
      </c>
      <c r="L25" s="130">
        <v>0.05</v>
      </c>
      <c r="M25" s="226">
        <v>0</v>
      </c>
      <c r="N25" s="40"/>
      <c r="O25" s="119"/>
    </row>
    <row r="26" spans="1:15" ht="12.75">
      <c r="A26" s="129" t="s">
        <v>131</v>
      </c>
      <c r="B26" s="130">
        <v>20</v>
      </c>
      <c r="C26" s="130">
        <v>0</v>
      </c>
      <c r="D26" s="130">
        <v>0</v>
      </c>
      <c r="E26" s="130">
        <v>0</v>
      </c>
      <c r="F26" s="130">
        <v>0</v>
      </c>
      <c r="G26" s="130">
        <v>0</v>
      </c>
      <c r="H26" s="130">
        <v>0</v>
      </c>
      <c r="I26" s="130">
        <v>0</v>
      </c>
      <c r="J26" s="191">
        <v>0</v>
      </c>
      <c r="K26" s="130">
        <v>0</v>
      </c>
      <c r="L26" s="130">
        <v>0</v>
      </c>
      <c r="M26" s="226">
        <v>0</v>
      </c>
      <c r="N26" s="40"/>
      <c r="O26" s="119"/>
    </row>
    <row r="27" spans="1:15" ht="12.75">
      <c r="A27" s="129" t="s">
        <v>132</v>
      </c>
      <c r="B27" s="130">
        <v>22</v>
      </c>
      <c r="C27" s="130">
        <v>0</v>
      </c>
      <c r="D27" s="130">
        <v>0</v>
      </c>
      <c r="E27" s="130">
        <v>0</v>
      </c>
      <c r="F27" s="130">
        <v>0</v>
      </c>
      <c r="G27" s="130">
        <v>0</v>
      </c>
      <c r="H27" s="130">
        <v>0</v>
      </c>
      <c r="I27" s="130">
        <v>0</v>
      </c>
      <c r="J27" s="191">
        <v>0</v>
      </c>
      <c r="K27" s="130">
        <v>0</v>
      </c>
      <c r="L27" s="130">
        <v>0</v>
      </c>
      <c r="M27" s="226">
        <v>0</v>
      </c>
      <c r="N27" s="40"/>
      <c r="O27" s="119"/>
    </row>
    <row r="28" spans="1:14" ht="12.75">
      <c r="A28" s="129" t="s">
        <v>133</v>
      </c>
      <c r="B28" s="130">
        <v>20</v>
      </c>
      <c r="C28" s="130">
        <v>0</v>
      </c>
      <c r="D28" s="130">
        <v>0</v>
      </c>
      <c r="E28" s="130">
        <v>0</v>
      </c>
      <c r="F28" s="130">
        <v>0</v>
      </c>
      <c r="G28" s="130">
        <v>0</v>
      </c>
      <c r="H28" s="130">
        <v>0</v>
      </c>
      <c r="I28" s="130">
        <v>0</v>
      </c>
      <c r="J28" s="191">
        <v>0</v>
      </c>
      <c r="K28" s="130">
        <v>0</v>
      </c>
      <c r="L28" s="130">
        <v>0</v>
      </c>
      <c r="M28" s="226">
        <v>0</v>
      </c>
      <c r="N28" s="189"/>
    </row>
    <row r="29" spans="1:14" ht="12.75">
      <c r="A29" s="129" t="s">
        <v>134</v>
      </c>
      <c r="B29" s="130">
        <v>20</v>
      </c>
      <c r="C29" s="130">
        <v>0</v>
      </c>
      <c r="D29" s="130">
        <v>0</v>
      </c>
      <c r="E29" s="130">
        <v>0</v>
      </c>
      <c r="F29" s="130">
        <v>0</v>
      </c>
      <c r="G29" s="130">
        <v>0</v>
      </c>
      <c r="H29" s="130">
        <v>0</v>
      </c>
      <c r="I29" s="130">
        <v>0</v>
      </c>
      <c r="J29" s="191">
        <v>0</v>
      </c>
      <c r="K29" s="130">
        <v>0</v>
      </c>
      <c r="L29" s="130">
        <v>0</v>
      </c>
      <c r="M29" s="226">
        <v>0</v>
      </c>
      <c r="N29" s="189"/>
    </row>
    <row r="30" spans="1:14" ht="12.75">
      <c r="A30" s="129" t="s">
        <v>135</v>
      </c>
      <c r="B30" s="130">
        <v>21</v>
      </c>
      <c r="C30" s="130">
        <v>0</v>
      </c>
      <c r="D30" s="130">
        <v>0</v>
      </c>
      <c r="E30" s="130">
        <v>0</v>
      </c>
      <c r="F30" s="130">
        <v>0</v>
      </c>
      <c r="G30" s="130">
        <v>0</v>
      </c>
      <c r="H30" s="130">
        <v>0</v>
      </c>
      <c r="I30" s="130">
        <v>0</v>
      </c>
      <c r="J30" s="191">
        <v>0</v>
      </c>
      <c r="K30" s="130">
        <v>0</v>
      </c>
      <c r="L30" s="130">
        <v>0</v>
      </c>
      <c r="M30" s="226">
        <v>0</v>
      </c>
      <c r="N30" s="189"/>
    </row>
    <row r="31" spans="1:14" ht="12.75">
      <c r="A31" s="129" t="s">
        <v>136</v>
      </c>
      <c r="B31" s="130">
        <v>22</v>
      </c>
      <c r="C31" s="130">
        <v>0</v>
      </c>
      <c r="D31" s="130">
        <v>0</v>
      </c>
      <c r="E31" s="130">
        <v>0</v>
      </c>
      <c r="F31" s="130">
        <v>0</v>
      </c>
      <c r="G31" s="130">
        <v>0</v>
      </c>
      <c r="H31" s="130">
        <v>0</v>
      </c>
      <c r="I31" s="130">
        <v>0</v>
      </c>
      <c r="J31" s="191">
        <v>0</v>
      </c>
      <c r="K31" s="130">
        <v>0</v>
      </c>
      <c r="L31" s="130">
        <v>0</v>
      </c>
      <c r="M31" s="226">
        <v>0</v>
      </c>
      <c r="N31" s="189"/>
    </row>
    <row r="32" spans="1:14" ht="12.75">
      <c r="A32" s="129" t="s">
        <v>137</v>
      </c>
      <c r="B32" s="130">
        <v>20</v>
      </c>
      <c r="C32" s="130">
        <v>0</v>
      </c>
      <c r="D32" s="130">
        <v>0</v>
      </c>
      <c r="E32" s="130">
        <v>0</v>
      </c>
      <c r="F32" s="130">
        <v>0</v>
      </c>
      <c r="G32" s="130">
        <v>0</v>
      </c>
      <c r="H32" s="130">
        <v>0</v>
      </c>
      <c r="I32" s="130">
        <v>0</v>
      </c>
      <c r="J32" s="191">
        <v>0</v>
      </c>
      <c r="K32" s="130">
        <v>0</v>
      </c>
      <c r="L32" s="130">
        <v>0</v>
      </c>
      <c r="M32" s="226">
        <v>0</v>
      </c>
      <c r="N32" s="189"/>
    </row>
    <row r="33" spans="1:14" ht="12.75">
      <c r="A33" s="129" t="s">
        <v>138</v>
      </c>
      <c r="B33" s="130">
        <v>23</v>
      </c>
      <c r="C33" s="130">
        <v>0</v>
      </c>
      <c r="D33" s="130">
        <v>0</v>
      </c>
      <c r="E33" s="130">
        <v>0</v>
      </c>
      <c r="F33" s="130">
        <v>0</v>
      </c>
      <c r="G33" s="130">
        <v>0</v>
      </c>
      <c r="H33" s="130">
        <v>0</v>
      </c>
      <c r="I33" s="130">
        <v>0</v>
      </c>
      <c r="J33" s="191">
        <v>0</v>
      </c>
      <c r="K33" s="130">
        <v>0</v>
      </c>
      <c r="L33" s="130">
        <v>0</v>
      </c>
      <c r="M33" s="226">
        <v>0</v>
      </c>
      <c r="N33" s="40"/>
    </row>
    <row r="34" spans="1:14" ht="12.75">
      <c r="A34" s="129" t="s">
        <v>139</v>
      </c>
      <c r="B34" s="130">
        <v>22</v>
      </c>
      <c r="C34" s="130">
        <v>0</v>
      </c>
      <c r="D34" s="130">
        <v>0</v>
      </c>
      <c r="E34" s="130">
        <v>0</v>
      </c>
      <c r="F34" s="130">
        <v>0</v>
      </c>
      <c r="G34" s="56" t="s">
        <v>28</v>
      </c>
      <c r="H34" s="56" t="s">
        <v>28</v>
      </c>
      <c r="I34" s="130">
        <v>0</v>
      </c>
      <c r="J34" s="191">
        <v>0</v>
      </c>
      <c r="K34" s="130">
        <v>0</v>
      </c>
      <c r="L34" s="130">
        <v>0</v>
      </c>
      <c r="M34" s="191">
        <v>0</v>
      </c>
      <c r="N34" s="189"/>
    </row>
    <row r="35" spans="1:14" ht="12.75">
      <c r="A35" s="229" t="s">
        <v>140</v>
      </c>
      <c r="B35" s="56">
        <v>20</v>
      </c>
      <c r="C35" s="56">
        <v>0</v>
      </c>
      <c r="D35" s="56">
        <v>0</v>
      </c>
      <c r="E35" s="56">
        <v>100</v>
      </c>
      <c r="F35" s="56">
        <v>320</v>
      </c>
      <c r="G35" s="56" t="s">
        <v>28</v>
      </c>
      <c r="H35" s="56" t="s">
        <v>28</v>
      </c>
      <c r="I35" s="56">
        <v>0</v>
      </c>
      <c r="J35" s="57">
        <v>0</v>
      </c>
      <c r="K35" s="56">
        <v>100</v>
      </c>
      <c r="L35" s="56">
        <v>320</v>
      </c>
      <c r="M35" s="226">
        <v>16</v>
      </c>
      <c r="N35" s="10"/>
    </row>
    <row r="36" spans="1:14" ht="12.75">
      <c r="A36" s="229"/>
      <c r="B36" s="56"/>
      <c r="C36" s="56"/>
      <c r="D36" s="56"/>
      <c r="E36" s="56"/>
      <c r="F36" s="56"/>
      <c r="G36" s="56"/>
      <c r="H36" s="56"/>
      <c r="I36" s="56"/>
      <c r="J36" s="230"/>
      <c r="K36" s="56"/>
      <c r="L36" s="56"/>
      <c r="M36" s="149"/>
      <c r="N36" s="10"/>
    </row>
    <row r="37" spans="1:14" ht="12.75">
      <c r="A37" s="138" t="s">
        <v>69</v>
      </c>
      <c r="B37" s="142">
        <v>253</v>
      </c>
      <c r="C37" s="142">
        <v>449630</v>
      </c>
      <c r="D37" s="142">
        <v>13600</v>
      </c>
      <c r="E37" s="142">
        <v>48065</v>
      </c>
      <c r="F37" s="142">
        <v>1471</v>
      </c>
      <c r="G37" s="144" t="s">
        <v>28</v>
      </c>
      <c r="H37" s="144" t="s">
        <v>28</v>
      </c>
      <c r="I37" s="142">
        <v>6725</v>
      </c>
      <c r="J37" s="142">
        <v>213</v>
      </c>
      <c r="K37" s="142">
        <v>531719</v>
      </c>
      <c r="L37" s="142">
        <v>16112</v>
      </c>
      <c r="M37" s="228">
        <f>(L37/B37)</f>
        <v>63.683794466403164</v>
      </c>
      <c r="N37" s="2"/>
    </row>
    <row r="38" spans="1:14" ht="12.75">
      <c r="A38" s="138"/>
      <c r="B38" s="142"/>
      <c r="C38" s="142"/>
      <c r="D38" s="142"/>
      <c r="E38" s="142"/>
      <c r="F38" s="142"/>
      <c r="G38" s="144"/>
      <c r="H38" s="144"/>
      <c r="I38" s="142"/>
      <c r="J38" s="142"/>
      <c r="K38" s="142"/>
      <c r="L38" s="142"/>
      <c r="M38" s="228"/>
      <c r="N38" s="2"/>
    </row>
    <row r="39" spans="1:14" ht="12.75">
      <c r="A39" s="37" t="s">
        <v>327</v>
      </c>
      <c r="B39" s="56">
        <v>22</v>
      </c>
      <c r="C39" s="56">
        <v>1236</v>
      </c>
      <c r="D39" s="56">
        <v>42</v>
      </c>
      <c r="E39" s="56">
        <v>3545</v>
      </c>
      <c r="F39" s="56">
        <v>121</v>
      </c>
      <c r="G39" s="149" t="s">
        <v>28</v>
      </c>
      <c r="H39" s="149" t="s">
        <v>28</v>
      </c>
      <c r="I39" s="56">
        <v>420</v>
      </c>
      <c r="J39" s="56">
        <v>17</v>
      </c>
      <c r="K39" s="56">
        <v>7070</v>
      </c>
      <c r="L39" s="56">
        <v>243</v>
      </c>
      <c r="M39" s="226">
        <f aca="true" t="shared" si="1" ref="M39:M45">(L39/B39)</f>
        <v>11.045454545454545</v>
      </c>
      <c r="N39" s="2"/>
    </row>
    <row r="40" spans="1:14" ht="12.75">
      <c r="A40" s="37" t="s">
        <v>238</v>
      </c>
      <c r="B40" s="56">
        <v>20</v>
      </c>
      <c r="C40" s="56">
        <v>4077</v>
      </c>
      <c r="D40" s="56">
        <v>135</v>
      </c>
      <c r="E40" s="56">
        <v>2484</v>
      </c>
      <c r="F40" s="56">
        <v>83</v>
      </c>
      <c r="G40" s="149" t="s">
        <v>28</v>
      </c>
      <c r="H40" s="149" t="s">
        <v>28</v>
      </c>
      <c r="I40" s="56">
        <v>637</v>
      </c>
      <c r="J40" s="56">
        <v>21</v>
      </c>
      <c r="K40" s="56">
        <v>9213</v>
      </c>
      <c r="L40" s="56">
        <v>304</v>
      </c>
      <c r="M40" s="226">
        <f t="shared" si="1"/>
        <v>15.2</v>
      </c>
      <c r="N40" s="3"/>
    </row>
    <row r="41" spans="1:14" ht="12.75">
      <c r="A41" s="37" t="s">
        <v>239</v>
      </c>
      <c r="B41" s="56">
        <v>19</v>
      </c>
      <c r="C41" s="56">
        <v>33839</v>
      </c>
      <c r="D41" s="56">
        <v>1091</v>
      </c>
      <c r="E41" s="56">
        <v>5271</v>
      </c>
      <c r="F41" s="56">
        <v>170</v>
      </c>
      <c r="G41" s="56">
        <v>55</v>
      </c>
      <c r="H41" s="56">
        <v>1.6</v>
      </c>
      <c r="I41" s="56">
        <v>717</v>
      </c>
      <c r="J41" s="56">
        <v>24</v>
      </c>
      <c r="K41" s="56">
        <v>43942</v>
      </c>
      <c r="L41" s="56">
        <v>1415</v>
      </c>
      <c r="M41" s="226">
        <f t="shared" si="1"/>
        <v>74.47368421052632</v>
      </c>
      <c r="N41" s="2"/>
    </row>
    <row r="42" spans="1:14" ht="12.75">
      <c r="A42" s="37" t="s">
        <v>240</v>
      </c>
      <c r="B42" s="56">
        <v>23</v>
      </c>
      <c r="C42" s="56">
        <v>139550</v>
      </c>
      <c r="D42" s="56">
        <v>4454</v>
      </c>
      <c r="E42" s="56">
        <v>9164</v>
      </c>
      <c r="F42" s="56">
        <v>294</v>
      </c>
      <c r="G42" s="56" t="s">
        <v>28</v>
      </c>
      <c r="H42" s="56" t="s">
        <v>28</v>
      </c>
      <c r="I42" s="56">
        <v>1583</v>
      </c>
      <c r="J42" s="56">
        <v>50.4</v>
      </c>
      <c r="K42" s="56">
        <v>154902</v>
      </c>
      <c r="L42" s="56">
        <v>4947</v>
      </c>
      <c r="M42" s="226">
        <f t="shared" si="1"/>
        <v>215.08695652173913</v>
      </c>
      <c r="N42" s="2"/>
    </row>
    <row r="43" spans="1:14" ht="12.75">
      <c r="A43" s="37" t="s">
        <v>241</v>
      </c>
      <c r="B43" s="56">
        <v>20</v>
      </c>
      <c r="C43" s="56">
        <v>140680</v>
      </c>
      <c r="D43" s="56">
        <v>4193</v>
      </c>
      <c r="E43" s="56">
        <v>11635</v>
      </c>
      <c r="F43" s="56">
        <v>348</v>
      </c>
      <c r="G43" s="56" t="s">
        <v>28</v>
      </c>
      <c r="H43" s="56" t="s">
        <v>28</v>
      </c>
      <c r="I43" s="56">
        <v>621</v>
      </c>
      <c r="J43" s="56">
        <v>20.2</v>
      </c>
      <c r="K43" s="56">
        <v>157458</v>
      </c>
      <c r="L43" s="66">
        <v>4695</v>
      </c>
      <c r="M43" s="226">
        <f t="shared" si="1"/>
        <v>234.75</v>
      </c>
      <c r="N43" s="2"/>
    </row>
    <row r="44" spans="1:14" ht="12.75">
      <c r="A44" s="37" t="s">
        <v>242</v>
      </c>
      <c r="B44" s="56">
        <v>20</v>
      </c>
      <c r="C44" s="56">
        <v>97381</v>
      </c>
      <c r="D44" s="56">
        <v>2775</v>
      </c>
      <c r="E44" s="56">
        <v>11397</v>
      </c>
      <c r="F44" s="56">
        <v>327</v>
      </c>
      <c r="G44" s="56">
        <v>10</v>
      </c>
      <c r="H44" s="56">
        <v>0.3</v>
      </c>
      <c r="I44" s="56">
        <v>24</v>
      </c>
      <c r="J44" s="56">
        <v>0.9</v>
      </c>
      <c r="K44" s="56">
        <v>115298</v>
      </c>
      <c r="L44" s="66">
        <v>3290</v>
      </c>
      <c r="M44" s="226">
        <f t="shared" si="1"/>
        <v>164.5</v>
      </c>
      <c r="N44" s="3"/>
    </row>
    <row r="45" spans="1:14" ht="12.75">
      <c r="A45" s="37" t="s">
        <v>243</v>
      </c>
      <c r="B45" s="56">
        <v>22</v>
      </c>
      <c r="C45" s="56">
        <v>30234</v>
      </c>
      <c r="D45" s="56">
        <v>834</v>
      </c>
      <c r="E45" s="56">
        <v>4569</v>
      </c>
      <c r="F45" s="56">
        <v>127</v>
      </c>
      <c r="G45" s="56">
        <v>7</v>
      </c>
      <c r="H45" s="56">
        <v>0.2</v>
      </c>
      <c r="I45" s="56">
        <v>1308</v>
      </c>
      <c r="J45" s="56">
        <v>32.5</v>
      </c>
      <c r="K45" s="56">
        <v>39788</v>
      </c>
      <c r="L45" s="66">
        <v>2056</v>
      </c>
      <c r="M45" s="226">
        <f t="shared" si="1"/>
        <v>93.45454545454545</v>
      </c>
      <c r="N45" s="3"/>
    </row>
    <row r="46" spans="1:14" ht="12.75">
      <c r="A46" s="37" t="s">
        <v>244</v>
      </c>
      <c r="B46" s="56">
        <v>22</v>
      </c>
      <c r="C46" s="56" t="s">
        <v>28</v>
      </c>
      <c r="D46" s="56" t="s">
        <v>28</v>
      </c>
      <c r="E46" s="56" t="s">
        <v>28</v>
      </c>
      <c r="F46" s="56" t="s">
        <v>28</v>
      </c>
      <c r="G46" s="56" t="s">
        <v>28</v>
      </c>
      <c r="H46" s="56" t="s">
        <v>28</v>
      </c>
      <c r="I46" s="56" t="s">
        <v>28</v>
      </c>
      <c r="J46" s="56" t="s">
        <v>28</v>
      </c>
      <c r="K46" s="56" t="s">
        <v>28</v>
      </c>
      <c r="L46" s="66" t="s">
        <v>28</v>
      </c>
      <c r="M46" s="57" t="s">
        <v>28</v>
      </c>
      <c r="N46" s="2"/>
    </row>
    <row r="47" spans="1:14" ht="12.75">
      <c r="A47" s="37" t="s">
        <v>433</v>
      </c>
      <c r="B47" s="56">
        <v>22</v>
      </c>
      <c r="C47" s="56" t="s">
        <v>28</v>
      </c>
      <c r="D47" s="56" t="s">
        <v>28</v>
      </c>
      <c r="E47" s="56"/>
      <c r="F47" s="230"/>
      <c r="G47" s="56" t="s">
        <v>28</v>
      </c>
      <c r="H47" s="56" t="s">
        <v>28</v>
      </c>
      <c r="I47" s="56" t="s">
        <v>28</v>
      </c>
      <c r="J47" s="56" t="s">
        <v>28</v>
      </c>
      <c r="K47" s="56">
        <v>10</v>
      </c>
      <c r="L47" s="66">
        <v>3.2</v>
      </c>
      <c r="M47" s="226">
        <f>(L47/B47)</f>
        <v>0.14545454545454548</v>
      </c>
      <c r="N47" s="2"/>
    </row>
    <row r="48" spans="1:14" ht="12.75">
      <c r="A48" s="229" t="s">
        <v>245</v>
      </c>
      <c r="B48" s="56">
        <v>22</v>
      </c>
      <c r="C48" s="56">
        <v>0</v>
      </c>
      <c r="D48" s="56">
        <v>0</v>
      </c>
      <c r="E48" s="56">
        <v>0</v>
      </c>
      <c r="F48" s="56">
        <v>0</v>
      </c>
      <c r="G48" s="56">
        <v>0</v>
      </c>
      <c r="H48" s="56">
        <v>0</v>
      </c>
      <c r="I48" s="56">
        <v>0</v>
      </c>
      <c r="J48" s="56">
        <v>0</v>
      </c>
      <c r="K48" s="56">
        <v>0</v>
      </c>
      <c r="L48" s="66">
        <v>0</v>
      </c>
      <c r="M48" s="226">
        <f>(L48/B48)</f>
        <v>0</v>
      </c>
      <c r="N48" s="2"/>
    </row>
    <row r="49" spans="1:14" ht="12.75">
      <c r="A49" s="229" t="s">
        <v>246</v>
      </c>
      <c r="B49" s="56">
        <v>21</v>
      </c>
      <c r="C49" s="56">
        <v>0</v>
      </c>
      <c r="D49" s="56">
        <v>0</v>
      </c>
      <c r="E49" s="56">
        <v>0</v>
      </c>
      <c r="F49" s="56">
        <v>0</v>
      </c>
      <c r="G49" s="56">
        <v>0</v>
      </c>
      <c r="H49" s="56">
        <v>0</v>
      </c>
      <c r="I49" s="56">
        <v>1146</v>
      </c>
      <c r="J49" s="56">
        <v>38.8</v>
      </c>
      <c r="K49" s="56">
        <v>1146</v>
      </c>
      <c r="L49" s="66">
        <v>39</v>
      </c>
      <c r="M49" s="226">
        <f>(L49/B49)</f>
        <v>1.8571428571428572</v>
      </c>
      <c r="N49" s="2"/>
    </row>
    <row r="50" spans="1:14" ht="12.75">
      <c r="A50" s="107" t="s">
        <v>247</v>
      </c>
      <c r="B50" s="38">
        <v>20</v>
      </c>
      <c r="C50" s="38">
        <v>2633</v>
      </c>
      <c r="D50" s="164">
        <v>76.01</v>
      </c>
      <c r="E50" s="38">
        <v>0</v>
      </c>
      <c r="F50" s="164">
        <v>0</v>
      </c>
      <c r="G50" s="38">
        <v>0</v>
      </c>
      <c r="H50" s="164">
        <v>0</v>
      </c>
      <c r="I50" s="38">
        <v>259</v>
      </c>
      <c r="J50" s="164">
        <v>8.8</v>
      </c>
      <c r="K50" s="38">
        <v>2892</v>
      </c>
      <c r="L50" s="199">
        <v>85</v>
      </c>
      <c r="M50" s="226">
        <f>(L50/B50)</f>
        <v>4.25</v>
      </c>
      <c r="N50" s="2"/>
    </row>
    <row r="51" spans="1:14" ht="12.75">
      <c r="A51" s="107"/>
      <c r="B51" s="38"/>
      <c r="C51" s="38"/>
      <c r="D51" s="164"/>
      <c r="E51" s="38"/>
      <c r="F51" s="164"/>
      <c r="G51" s="38"/>
      <c r="H51" s="164"/>
      <c r="I51" s="38"/>
      <c r="J51" s="164"/>
      <c r="K51" s="38"/>
      <c r="L51" s="199"/>
      <c r="M51" s="226"/>
      <c r="N51" s="2"/>
    </row>
    <row r="52" spans="1:14" ht="12.75">
      <c r="A52" s="138" t="s">
        <v>70</v>
      </c>
      <c r="B52" s="139">
        <v>254</v>
      </c>
      <c r="C52" s="139">
        <v>246443</v>
      </c>
      <c r="D52" s="166">
        <v>6571.6</v>
      </c>
      <c r="E52" s="139">
        <v>1</v>
      </c>
      <c r="F52" s="166">
        <v>0.03</v>
      </c>
      <c r="G52" s="139">
        <v>7621</v>
      </c>
      <c r="H52" s="166">
        <v>331.6</v>
      </c>
      <c r="I52" s="139">
        <v>128193</v>
      </c>
      <c r="J52" s="166">
        <v>5171.1</v>
      </c>
      <c r="K52" s="139">
        <v>382258</v>
      </c>
      <c r="L52" s="184">
        <v>12452</v>
      </c>
      <c r="M52" s="228">
        <f>(L52/B52)</f>
        <v>49.023622047244096</v>
      </c>
      <c r="N52" s="1"/>
    </row>
    <row r="53" spans="1:14" ht="12.75">
      <c r="A53" s="1" t="s">
        <v>142</v>
      </c>
      <c r="B53" s="139">
        <v>251</v>
      </c>
      <c r="C53" s="139">
        <v>111324</v>
      </c>
      <c r="D53" s="166">
        <v>1810.99</v>
      </c>
      <c r="E53" s="139">
        <v>70</v>
      </c>
      <c r="F53" s="166">
        <v>1.98</v>
      </c>
      <c r="G53" s="139">
        <v>801</v>
      </c>
      <c r="H53" s="166">
        <v>21.17</v>
      </c>
      <c r="I53" s="139">
        <v>25839</v>
      </c>
      <c r="J53" s="166">
        <v>644.21</v>
      </c>
      <c r="K53" s="139">
        <v>138034</v>
      </c>
      <c r="L53" s="184">
        <v>2478.36</v>
      </c>
      <c r="M53" s="226">
        <f>(L53/B53)</f>
        <v>9.87394422310757</v>
      </c>
      <c r="N53" s="2"/>
    </row>
    <row r="54" spans="1:14" ht="12.75">
      <c r="A54" s="231" t="s">
        <v>72</v>
      </c>
      <c r="B54" s="139">
        <v>247</v>
      </c>
      <c r="C54" s="139">
        <v>79552</v>
      </c>
      <c r="D54" s="166">
        <v>1276.33</v>
      </c>
      <c r="E54" s="139">
        <v>2372</v>
      </c>
      <c r="F54" s="166">
        <v>78.32</v>
      </c>
      <c r="G54" s="139">
        <v>5668</v>
      </c>
      <c r="H54" s="166">
        <v>115.68</v>
      </c>
      <c r="I54" s="139">
        <v>17991</v>
      </c>
      <c r="J54" s="166">
        <v>452.53</v>
      </c>
      <c r="K54" s="139">
        <v>105583</v>
      </c>
      <c r="L54" s="184">
        <v>1922.86</v>
      </c>
      <c r="M54" s="226">
        <f>(L54/B54)</f>
        <v>7.784858299595141</v>
      </c>
      <c r="N54" s="140"/>
    </row>
    <row r="55" spans="1:14" ht="12.75">
      <c r="A55" s="232"/>
      <c r="B55" s="146"/>
      <c r="C55" s="146"/>
      <c r="D55" s="233"/>
      <c r="E55" s="146"/>
      <c r="F55" s="233"/>
      <c r="G55" s="146"/>
      <c r="H55" s="233"/>
      <c r="I55" s="146"/>
      <c r="J55" s="233"/>
      <c r="K55" s="146"/>
      <c r="L55" s="234"/>
      <c r="M55" s="235"/>
      <c r="N55" s="140"/>
    </row>
    <row r="56" spans="1:14" ht="12.75">
      <c r="A56" s="10"/>
      <c r="B56" s="10"/>
      <c r="C56" s="10"/>
      <c r="D56" s="236"/>
      <c r="E56" s="149"/>
      <c r="F56" s="150"/>
      <c r="G56" s="149"/>
      <c r="H56" s="150"/>
      <c r="I56" s="149"/>
      <c r="J56" s="150"/>
      <c r="K56" s="10"/>
      <c r="L56" s="236"/>
      <c r="M56" s="150"/>
      <c r="N56" s="2"/>
    </row>
    <row r="57" spans="1:14" ht="12.75">
      <c r="A57" s="37"/>
      <c r="B57" s="12"/>
      <c r="C57" s="12"/>
      <c r="D57" s="12"/>
      <c r="E57" s="12"/>
      <c r="F57" s="12"/>
      <c r="G57" s="12"/>
      <c r="H57" s="12"/>
      <c r="I57" s="12"/>
      <c r="J57" s="237"/>
      <c r="K57" s="12"/>
      <c r="L57" s="237"/>
      <c r="M57" s="3"/>
      <c r="N57" s="2"/>
    </row>
    <row r="58" spans="1:14" ht="12.75">
      <c r="A58" s="2" t="s">
        <v>434</v>
      </c>
      <c r="B58" s="2"/>
      <c r="C58" s="2"/>
      <c r="D58" s="2"/>
      <c r="E58" s="2"/>
      <c r="F58" s="2"/>
      <c r="G58" s="2"/>
      <c r="H58" s="2"/>
      <c r="I58" s="2"/>
      <c r="J58" s="238"/>
      <c r="K58" s="2"/>
      <c r="L58" s="238"/>
      <c r="M58" s="3"/>
      <c r="N58" s="2"/>
    </row>
    <row r="59" spans="1:14" ht="12.75">
      <c r="A59" s="2" t="s">
        <v>435</v>
      </c>
      <c r="B59" s="2"/>
      <c r="C59" s="2"/>
      <c r="D59" s="2"/>
      <c r="E59" s="2"/>
      <c r="F59" s="2"/>
      <c r="G59" s="2"/>
      <c r="H59" s="2"/>
      <c r="I59" s="2"/>
      <c r="J59" s="238"/>
      <c r="K59" s="2"/>
      <c r="L59" s="238"/>
      <c r="M59" s="3"/>
      <c r="N59" s="2"/>
    </row>
    <row r="60" spans="1:14" ht="12.75">
      <c r="A60" s="2" t="s">
        <v>423</v>
      </c>
      <c r="B60" s="2"/>
      <c r="C60" s="2"/>
      <c r="D60" s="2"/>
      <c r="E60" s="2"/>
      <c r="F60" s="2"/>
      <c r="G60" s="2"/>
      <c r="H60" s="2"/>
      <c r="I60" s="2"/>
      <c r="J60" s="238"/>
      <c r="K60" s="2"/>
      <c r="L60" s="2"/>
      <c r="M60" s="3"/>
      <c r="N60" s="2"/>
    </row>
    <row r="61" spans="1:14" ht="12.75">
      <c r="A61" s="224" t="s">
        <v>436</v>
      </c>
      <c r="B61" s="49"/>
      <c r="C61" s="21"/>
      <c r="D61" s="21"/>
      <c r="E61" s="21"/>
      <c r="F61" s="21"/>
      <c r="G61" s="21"/>
      <c r="H61" s="21"/>
      <c r="I61" s="21"/>
      <c r="J61" s="239"/>
      <c r="K61" s="21"/>
      <c r="L61" s="21"/>
      <c r="M61" s="123"/>
      <c r="N61" s="2"/>
    </row>
    <row r="62" spans="1:14" ht="12.75">
      <c r="A62" s="171"/>
      <c r="B62" s="10"/>
      <c r="C62" s="10"/>
      <c r="D62" s="10"/>
      <c r="E62" s="10"/>
      <c r="F62" s="10"/>
      <c r="G62" s="10"/>
      <c r="H62" s="10"/>
      <c r="I62" s="10"/>
      <c r="J62" s="236"/>
      <c r="K62" s="10"/>
      <c r="L62" s="10"/>
      <c r="M62" s="149"/>
      <c r="N62" s="2"/>
    </row>
    <row r="63" spans="1:14" ht="12.75">
      <c r="A63" s="464" t="s">
        <v>679</v>
      </c>
      <c r="B63" s="10"/>
      <c r="C63" s="10"/>
      <c r="D63" s="10"/>
      <c r="E63" s="10"/>
      <c r="F63" s="10"/>
      <c r="G63" s="10"/>
      <c r="H63" s="10"/>
      <c r="I63" s="10"/>
      <c r="J63" s="236"/>
      <c r="K63" s="10"/>
      <c r="L63" s="10"/>
      <c r="M63" s="149"/>
      <c r="N63" s="2"/>
    </row>
    <row r="64" spans="1:14" ht="12.75">
      <c r="A64" s="171"/>
      <c r="B64" s="10"/>
      <c r="C64" s="10"/>
      <c r="D64" s="10"/>
      <c r="E64" s="10"/>
      <c r="F64" s="10"/>
      <c r="G64" s="10"/>
      <c r="H64" s="10"/>
      <c r="I64" s="10"/>
      <c r="J64" s="236"/>
      <c r="K64" s="10"/>
      <c r="L64" s="10"/>
      <c r="M64" s="149"/>
      <c r="N64" s="2"/>
    </row>
    <row r="65" spans="1:14" ht="12.75">
      <c r="A65" s="37"/>
      <c r="B65" s="12"/>
      <c r="C65" s="12"/>
      <c r="D65" s="12"/>
      <c r="E65" s="12"/>
      <c r="F65" s="12"/>
      <c r="G65" s="12"/>
      <c r="H65" s="12"/>
      <c r="I65" s="12"/>
      <c r="J65" s="237"/>
      <c r="K65" s="12"/>
      <c r="L65" s="12"/>
      <c r="M65" s="3"/>
      <c r="N65" s="2"/>
    </row>
  </sheetData>
  <hyperlinks>
    <hyperlink ref="A1" location="'BSE FMC'!A1" display="BSEFMC "/>
    <hyperlink ref="A58" location="'Options time series-BSE '!A1" display="Sensex Futures"/>
    <hyperlink ref="A59" location="'BSE 200'!A1" display="BSE200 "/>
    <hyperlink ref="A60" location="'Options time series-BSE '!A1" display="Sensex Futures"/>
    <hyperlink ref="A7" location="'Options time series-BSE '!A1" display="Sensex Futures"/>
    <hyperlink ref="A9" location="'Options time series-BSE '!A1" display="Stock Futures"/>
    <hyperlink ref="A11" location="'Options time series-BSE '!A1" display="Sensex Options"/>
    <hyperlink ref="F7" location="'Options time series-NSE '!A1" display="Nifty Futures"/>
    <hyperlink ref="F9" location="'Options time series-NSE '!A1" display="Stock Futures"/>
    <hyperlink ref="F11" location="'Options time series-NSE '!A1" display="Nifty Options"/>
    <hyperlink ref="A3" location="'Options time series-BSE '!A1" display="Sensex Futures"/>
    <hyperlink ref="A4" location="'BSE 500'!A1" tooltip="Time series on BSE TECK" display="BSE500 "/>
    <hyperlink ref="A5" location="'Options time series-BSE '!A1" display="Stock Futures"/>
    <hyperlink ref="A53" location="'CNX Nifty Junior'!A1" display="CNX Nifty Junior"/>
    <hyperlink ref="A6" location="'BSE CD'!A1" tooltip="Time Series on BSE 200" display="BSE CD "/>
    <hyperlink ref="A8" location="'BSE HC'!A1" tooltip="Time Series on BSE IT" display="BSE HC "/>
    <hyperlink ref="A54" location="'BSE 500'!A1" display="BSE500 "/>
    <hyperlink ref="F57" location="'Options time series-BSE '!A1" display="Sensex Options"/>
    <hyperlink ref="F61" location="'Options time series-NSE '!A1" display="Stock Options"/>
    <hyperlink ref="F58" location="'Options time series-NSE '!A1" display="Nifty Futures"/>
    <hyperlink ref="F60" location="'Options time series-NSE '!A1" display="Nifty Futures"/>
    <hyperlink ref="F65" location="'Options time series-BSE '!A1" display="Stock Futures"/>
    <hyperlink ref="F3" location="'Options time series-NSE '!A1" display="Nifty Futures"/>
    <hyperlink ref="F5" location="'Options time series-NSE '!A1" display="Stock Futures"/>
    <hyperlink ref="F10" location="'BSE PSU'!A1" display="BSEPSU "/>
    <hyperlink ref="A63" location="'Table-13-a'!A1" display="Back"/>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N35"/>
  <sheetViews>
    <sheetView workbookViewId="0" topLeftCell="A1">
      <selection activeCell="A35" sqref="A35"/>
    </sheetView>
  </sheetViews>
  <sheetFormatPr defaultColWidth="9.140625" defaultRowHeight="12.75"/>
  <cols>
    <col min="1" max="1" width="26.8515625" style="0" customWidth="1"/>
    <col min="2" max="3" width="10.140625" style="0" customWidth="1"/>
    <col min="4" max="4" width="4.7109375" style="0" customWidth="1"/>
    <col min="6" max="6" width="3.00390625" style="0" customWidth="1"/>
    <col min="8" max="8" width="2.8515625" style="0" customWidth="1"/>
    <col min="10" max="10" width="2.7109375" style="0" customWidth="1"/>
    <col min="12" max="12" width="2.421875" style="0" customWidth="1"/>
  </cols>
  <sheetData>
    <row r="1" spans="1:14" ht="12.75">
      <c r="A1" s="143" t="s">
        <v>437</v>
      </c>
      <c r="B1" s="42"/>
      <c r="C1" s="42"/>
      <c r="D1" s="42"/>
      <c r="E1" s="42"/>
      <c r="F1" s="42"/>
      <c r="G1" s="42"/>
      <c r="H1" s="42"/>
      <c r="I1" s="42"/>
      <c r="J1" s="42"/>
      <c r="K1" s="42"/>
      <c r="L1" s="42"/>
      <c r="M1" s="37"/>
      <c r="N1" s="42"/>
    </row>
    <row r="2" spans="1:14" ht="12.75">
      <c r="A2" s="2" t="s">
        <v>438</v>
      </c>
      <c r="B2" s="2"/>
      <c r="C2" s="2"/>
      <c r="D2" s="2"/>
      <c r="E2" s="2"/>
      <c r="F2" s="2"/>
      <c r="G2" s="2"/>
      <c r="H2" s="2"/>
      <c r="I2" s="2"/>
      <c r="J2" s="2"/>
      <c r="K2" s="2"/>
      <c r="L2" s="41" t="s">
        <v>439</v>
      </c>
      <c r="M2" s="36"/>
      <c r="N2" s="2"/>
    </row>
    <row r="3" spans="1:14" ht="12.75">
      <c r="A3" s="4"/>
      <c r="B3" s="8"/>
      <c r="C3" s="8"/>
      <c r="D3" s="8"/>
      <c r="E3" s="8"/>
      <c r="F3" s="8"/>
      <c r="G3" s="8"/>
      <c r="H3" s="8"/>
      <c r="I3" s="8"/>
      <c r="J3" s="8"/>
      <c r="K3" s="8"/>
      <c r="L3" s="8"/>
      <c r="M3" s="4"/>
      <c r="N3" s="42"/>
    </row>
    <row r="4" spans="1:14" ht="12.75">
      <c r="A4" s="2" t="s">
        <v>440</v>
      </c>
      <c r="B4" s="3" t="s">
        <v>441</v>
      </c>
      <c r="C4" s="3" t="s">
        <v>442</v>
      </c>
      <c r="D4" s="3"/>
      <c r="E4" s="3" t="s">
        <v>443</v>
      </c>
      <c r="F4" s="3"/>
      <c r="G4" s="3" t="s">
        <v>444</v>
      </c>
      <c r="H4" s="3"/>
      <c r="I4" s="3" t="s">
        <v>99</v>
      </c>
      <c r="J4" s="3"/>
      <c r="K4" s="3" t="s">
        <v>445</v>
      </c>
      <c r="L4" s="3"/>
      <c r="M4" s="3" t="s">
        <v>446</v>
      </c>
      <c r="N4" s="3"/>
    </row>
    <row r="5" spans="1:14" ht="12.75">
      <c r="A5" s="2" t="s">
        <v>447</v>
      </c>
      <c r="B5" s="3" t="s">
        <v>448</v>
      </c>
      <c r="C5" s="3" t="s">
        <v>448</v>
      </c>
      <c r="D5" s="3"/>
      <c r="E5" s="3" t="s">
        <v>449</v>
      </c>
      <c r="F5" s="3"/>
      <c r="G5" s="3"/>
      <c r="H5" s="3"/>
      <c r="I5" s="3" t="s">
        <v>450</v>
      </c>
      <c r="J5" s="3"/>
      <c r="K5" s="3" t="s">
        <v>451</v>
      </c>
      <c r="L5" s="3"/>
      <c r="M5" s="3" t="s">
        <v>99</v>
      </c>
      <c r="N5" s="3"/>
    </row>
    <row r="6" spans="1:14" ht="12.75">
      <c r="A6" s="4"/>
      <c r="B6" s="8"/>
      <c r="C6" s="8"/>
      <c r="D6" s="8"/>
      <c r="E6" s="8"/>
      <c r="F6" s="8"/>
      <c r="G6" s="8"/>
      <c r="H6" s="8"/>
      <c r="I6" s="8"/>
      <c r="J6" s="8"/>
      <c r="K6" s="8"/>
      <c r="L6" s="8"/>
      <c r="M6" s="123"/>
      <c r="N6" s="154"/>
    </row>
    <row r="7" spans="1:14" ht="12.75">
      <c r="A7" s="240">
        <v>1</v>
      </c>
      <c r="B7" s="241">
        <v>2</v>
      </c>
      <c r="C7" s="241">
        <v>3</v>
      </c>
      <c r="D7" s="241"/>
      <c r="E7" s="241">
        <v>4</v>
      </c>
      <c r="F7" s="241"/>
      <c r="G7" s="241">
        <v>5</v>
      </c>
      <c r="H7" s="241"/>
      <c r="I7" s="241">
        <v>6</v>
      </c>
      <c r="J7" s="241"/>
      <c r="K7" s="241">
        <v>7</v>
      </c>
      <c r="L7" s="241"/>
      <c r="M7" s="242">
        <v>8</v>
      </c>
      <c r="N7" s="189"/>
    </row>
    <row r="8" spans="1:14" ht="12.75">
      <c r="A8" s="214" t="s">
        <v>68</v>
      </c>
      <c r="B8" s="131">
        <v>7691</v>
      </c>
      <c r="C8" s="131">
        <v>2112</v>
      </c>
      <c r="D8" s="131"/>
      <c r="E8" s="131">
        <v>9803</v>
      </c>
      <c r="F8" s="131"/>
      <c r="G8" s="66" t="s">
        <v>28</v>
      </c>
      <c r="H8" s="131"/>
      <c r="I8" s="131">
        <v>9803</v>
      </c>
      <c r="J8" s="131"/>
      <c r="K8" s="131">
        <v>42976</v>
      </c>
      <c r="L8" s="131"/>
      <c r="M8" s="131">
        <v>52779</v>
      </c>
      <c r="N8" s="189"/>
    </row>
    <row r="9" spans="1:14" ht="12.75">
      <c r="A9" s="243" t="s">
        <v>69</v>
      </c>
      <c r="B9" s="56">
        <v>-2014</v>
      </c>
      <c r="C9" s="56">
        <v>-3383</v>
      </c>
      <c r="D9" s="56"/>
      <c r="E9" s="56">
        <v>-5397</v>
      </c>
      <c r="F9" s="56"/>
      <c r="G9" s="56" t="s">
        <v>28</v>
      </c>
      <c r="H9" s="56"/>
      <c r="I9" s="56">
        <v>-5397</v>
      </c>
      <c r="J9" s="56"/>
      <c r="K9" s="56">
        <v>7597</v>
      </c>
      <c r="L9" s="56"/>
      <c r="M9" s="149">
        <v>2200</v>
      </c>
      <c r="N9" s="152"/>
    </row>
    <row r="10" spans="1:14" ht="12.75">
      <c r="A10" s="243" t="s">
        <v>70</v>
      </c>
      <c r="B10" s="56">
        <v>3477</v>
      </c>
      <c r="C10" s="56">
        <v>2101</v>
      </c>
      <c r="D10" s="56"/>
      <c r="E10" s="56">
        <v>5578</v>
      </c>
      <c r="F10" s="56"/>
      <c r="G10" s="56" t="s">
        <v>28</v>
      </c>
      <c r="H10" s="56"/>
      <c r="I10" s="56">
        <v>5578</v>
      </c>
      <c r="J10" s="56"/>
      <c r="K10" s="56">
        <v>41230</v>
      </c>
      <c r="L10" s="56"/>
      <c r="M10" s="149">
        <v>46808</v>
      </c>
      <c r="N10" s="154"/>
    </row>
    <row r="11" spans="1:14" ht="12.75">
      <c r="A11" s="36" t="s">
        <v>142</v>
      </c>
      <c r="B11" s="38">
        <v>554</v>
      </c>
      <c r="C11" s="38">
        <v>1414</v>
      </c>
      <c r="D11" s="38"/>
      <c r="E11" s="38">
        <v>1968</v>
      </c>
      <c r="F11" s="38"/>
      <c r="G11" s="38">
        <v>-184</v>
      </c>
      <c r="H11" s="38"/>
      <c r="I11" s="38">
        <v>1784</v>
      </c>
      <c r="J11" s="38"/>
      <c r="K11" s="38">
        <v>11664</v>
      </c>
      <c r="L11" s="12"/>
      <c r="M11" s="38">
        <v>13448</v>
      </c>
      <c r="N11" s="154"/>
    </row>
    <row r="12" spans="1:14" ht="12.75">
      <c r="A12" s="36" t="s">
        <v>72</v>
      </c>
      <c r="B12" s="38">
        <v>913</v>
      </c>
      <c r="C12" s="38">
        <v>821</v>
      </c>
      <c r="D12" s="38"/>
      <c r="E12" s="38">
        <v>1734</v>
      </c>
      <c r="F12" s="38"/>
      <c r="G12" s="38">
        <v>-6754</v>
      </c>
      <c r="H12" s="38"/>
      <c r="I12" s="38">
        <v>-5020</v>
      </c>
      <c r="J12" s="38"/>
      <c r="K12" s="38">
        <v>12725</v>
      </c>
      <c r="L12" s="38"/>
      <c r="M12" s="38">
        <v>7705</v>
      </c>
      <c r="N12" s="154"/>
    </row>
    <row r="13" spans="1:14" ht="12.75">
      <c r="A13" s="2" t="s">
        <v>7</v>
      </c>
      <c r="B13" s="2">
        <v>348</v>
      </c>
      <c r="C13" s="2">
        <v>1275</v>
      </c>
      <c r="D13" s="2"/>
      <c r="E13" s="2">
        <v>1623</v>
      </c>
      <c r="F13" s="2"/>
      <c r="G13" s="2">
        <v>1999</v>
      </c>
      <c r="H13" s="2"/>
      <c r="I13" s="2">
        <v>3622</v>
      </c>
      <c r="J13" s="2"/>
      <c r="K13" s="2">
        <v>9717</v>
      </c>
      <c r="L13" s="2"/>
      <c r="M13" s="3">
        <v>13339</v>
      </c>
      <c r="N13" s="154"/>
    </row>
    <row r="14" spans="1:14" ht="12.75">
      <c r="A14" s="2" t="s">
        <v>249</v>
      </c>
      <c r="B14" s="2">
        <v>156</v>
      </c>
      <c r="C14" s="2">
        <v>357</v>
      </c>
      <c r="D14" s="2"/>
      <c r="E14" s="2">
        <v>513</v>
      </c>
      <c r="F14" s="2"/>
      <c r="G14" s="2">
        <v>4548</v>
      </c>
      <c r="H14" s="2"/>
      <c r="I14" s="2">
        <v>5061</v>
      </c>
      <c r="J14" s="2"/>
      <c r="K14" s="2">
        <v>14892</v>
      </c>
      <c r="L14" s="2"/>
      <c r="M14" s="3">
        <v>19953</v>
      </c>
      <c r="N14" s="154"/>
    </row>
    <row r="15" spans="1:14" ht="12.75">
      <c r="A15" s="2" t="s">
        <v>250</v>
      </c>
      <c r="B15" s="2">
        <v>-88</v>
      </c>
      <c r="C15" s="2">
        <v>547</v>
      </c>
      <c r="D15" s="2"/>
      <c r="E15" s="2">
        <v>459</v>
      </c>
      <c r="F15" s="2"/>
      <c r="G15" s="2">
        <v>170</v>
      </c>
      <c r="H15" s="2"/>
      <c r="I15" s="2">
        <v>629</v>
      </c>
      <c r="J15" s="2"/>
      <c r="K15" s="2">
        <v>2067</v>
      </c>
      <c r="L15" s="2"/>
      <c r="M15" s="3">
        <v>2695</v>
      </c>
      <c r="N15" s="154"/>
    </row>
    <row r="16" spans="1:14" ht="12.75">
      <c r="A16" s="2" t="s">
        <v>251</v>
      </c>
      <c r="B16" s="2">
        <v>237</v>
      </c>
      <c r="C16" s="2">
        <v>203</v>
      </c>
      <c r="D16" s="2"/>
      <c r="E16" s="2">
        <v>440</v>
      </c>
      <c r="F16" s="2"/>
      <c r="G16" s="2">
        <v>2875</v>
      </c>
      <c r="H16" s="2"/>
      <c r="I16" s="2">
        <v>3315</v>
      </c>
      <c r="J16" s="2"/>
      <c r="K16" s="2">
        <v>749</v>
      </c>
      <c r="L16" s="2"/>
      <c r="M16" s="3">
        <v>4064</v>
      </c>
      <c r="N16" s="154"/>
    </row>
    <row r="17" spans="1:14" ht="12.75">
      <c r="A17" s="36" t="s">
        <v>252</v>
      </c>
      <c r="B17" s="2">
        <v>6</v>
      </c>
      <c r="C17" s="2">
        <v>137</v>
      </c>
      <c r="D17" s="2"/>
      <c r="E17" s="2">
        <v>143</v>
      </c>
      <c r="F17" s="2"/>
      <c r="G17" s="3" t="s">
        <v>452</v>
      </c>
      <c r="H17" s="2"/>
      <c r="I17" s="2">
        <v>-2900</v>
      </c>
      <c r="J17" s="2"/>
      <c r="K17" s="2">
        <v>864</v>
      </c>
      <c r="L17" s="2"/>
      <c r="M17" s="3">
        <v>-2037</v>
      </c>
      <c r="N17" s="154"/>
    </row>
    <row r="18" spans="1:14" ht="12.75">
      <c r="A18" s="2" t="s">
        <v>253</v>
      </c>
      <c r="B18" s="2">
        <v>113</v>
      </c>
      <c r="C18" s="2">
        <v>235</v>
      </c>
      <c r="D18" s="2"/>
      <c r="E18" s="2">
        <v>348</v>
      </c>
      <c r="F18" s="2"/>
      <c r="G18" s="2">
        <v>-6314</v>
      </c>
      <c r="H18" s="2"/>
      <c r="I18" s="2">
        <v>-5966</v>
      </c>
      <c r="J18" s="2"/>
      <c r="K18" s="2">
        <v>133</v>
      </c>
      <c r="L18" s="2"/>
      <c r="M18" s="3">
        <v>-5833</v>
      </c>
      <c r="N18" s="154"/>
    </row>
    <row r="19" spans="1:14" ht="12.75">
      <c r="A19" s="2" t="s">
        <v>453</v>
      </c>
      <c r="B19" s="2">
        <v>765</v>
      </c>
      <c r="C19" s="2">
        <v>576</v>
      </c>
      <c r="D19" s="2"/>
      <c r="E19" s="2">
        <v>1342</v>
      </c>
      <c r="F19" s="2"/>
      <c r="G19" s="2">
        <v>8611</v>
      </c>
      <c r="H19" s="2"/>
      <c r="I19" s="2">
        <v>9953</v>
      </c>
      <c r="J19" s="2"/>
      <c r="K19" s="2">
        <v>1322</v>
      </c>
      <c r="L19" s="2"/>
      <c r="M19" s="3">
        <v>11275</v>
      </c>
      <c r="N19" s="154"/>
    </row>
    <row r="20" spans="1:14" ht="12.75">
      <c r="A20" s="2" t="s">
        <v>454</v>
      </c>
      <c r="B20" s="2">
        <v>148</v>
      </c>
      <c r="C20" s="2">
        <v>239</v>
      </c>
      <c r="D20" s="2"/>
      <c r="E20" s="2">
        <v>387</v>
      </c>
      <c r="F20" s="2"/>
      <c r="G20" s="2">
        <v>9297</v>
      </c>
      <c r="H20" s="2"/>
      <c r="I20" s="2">
        <v>9684</v>
      </c>
      <c r="J20" s="2"/>
      <c r="K20" s="2">
        <v>1560</v>
      </c>
      <c r="L20" s="2"/>
      <c r="M20" s="3">
        <v>11243</v>
      </c>
      <c r="N20" s="154"/>
    </row>
    <row r="21" spans="1:14" ht="12.75">
      <c r="A21" s="39" t="s">
        <v>455</v>
      </c>
      <c r="B21" s="42">
        <v>1204</v>
      </c>
      <c r="C21" s="42">
        <v>760</v>
      </c>
      <c r="D21" s="42"/>
      <c r="E21" s="42">
        <v>1964</v>
      </c>
      <c r="F21" s="42"/>
      <c r="G21" s="42">
        <v>11057</v>
      </c>
      <c r="H21" s="42"/>
      <c r="I21" s="42">
        <v>13021</v>
      </c>
      <c r="J21" s="42"/>
      <c r="K21" s="38" t="s">
        <v>28</v>
      </c>
      <c r="L21" s="42"/>
      <c r="M21" s="38">
        <v>13021</v>
      </c>
      <c r="N21" s="154"/>
    </row>
    <row r="22" spans="1:14" ht="12.75">
      <c r="A22" s="2" t="s">
        <v>456</v>
      </c>
      <c r="B22" s="2">
        <v>2140</v>
      </c>
      <c r="C22" s="2">
        <v>427</v>
      </c>
      <c r="D22" s="2"/>
      <c r="E22" s="2">
        <v>2567</v>
      </c>
      <c r="F22" s="2"/>
      <c r="G22" s="2">
        <v>8685</v>
      </c>
      <c r="H22" s="2"/>
      <c r="I22" s="2">
        <v>11252</v>
      </c>
      <c r="J22" s="2"/>
      <c r="K22" s="3" t="s">
        <v>28</v>
      </c>
      <c r="L22" s="2"/>
      <c r="M22" s="3">
        <v>11252</v>
      </c>
      <c r="N22" s="154"/>
    </row>
    <row r="23" spans="1:14" ht="12.75">
      <c r="A23" s="2" t="s">
        <v>457</v>
      </c>
      <c r="B23" s="2">
        <v>2352</v>
      </c>
      <c r="C23" s="2">
        <v>604</v>
      </c>
      <c r="D23" s="2"/>
      <c r="E23" s="2">
        <v>2956</v>
      </c>
      <c r="F23" s="2"/>
      <c r="G23" s="2">
        <v>4553</v>
      </c>
      <c r="H23" s="2"/>
      <c r="I23" s="2">
        <v>7509</v>
      </c>
      <c r="J23" s="2"/>
      <c r="K23" s="3" t="s">
        <v>28</v>
      </c>
      <c r="L23" s="2"/>
      <c r="M23" s="3">
        <v>7509</v>
      </c>
      <c r="N23" s="154"/>
    </row>
    <row r="24" spans="1:14" ht="12.75">
      <c r="A24" s="2" t="s">
        <v>458</v>
      </c>
      <c r="B24" s="2">
        <v>888</v>
      </c>
      <c r="C24" s="2">
        <v>315</v>
      </c>
      <c r="D24" s="2"/>
      <c r="E24" s="2">
        <v>1203</v>
      </c>
      <c r="F24" s="2"/>
      <c r="G24" s="2">
        <v>5584</v>
      </c>
      <c r="H24" s="2"/>
      <c r="I24" s="2">
        <v>6787</v>
      </c>
      <c r="J24" s="2"/>
      <c r="K24" s="3" t="s">
        <v>28</v>
      </c>
      <c r="L24" s="2"/>
      <c r="M24" s="3">
        <v>6787</v>
      </c>
      <c r="N24" s="154"/>
    </row>
    <row r="25" spans="1:14" ht="12.75">
      <c r="A25" s="2" t="s">
        <v>459</v>
      </c>
      <c r="B25" s="2">
        <v>320</v>
      </c>
      <c r="C25" s="3" t="s">
        <v>28</v>
      </c>
      <c r="D25" s="3"/>
      <c r="E25" s="3">
        <v>320</v>
      </c>
      <c r="F25" s="3"/>
      <c r="G25" s="3">
        <v>3855</v>
      </c>
      <c r="H25" s="3"/>
      <c r="I25" s="3">
        <v>4175</v>
      </c>
      <c r="J25" s="3"/>
      <c r="K25" s="3" t="s">
        <v>28</v>
      </c>
      <c r="L25" s="3"/>
      <c r="M25" s="3">
        <v>4175</v>
      </c>
      <c r="N25" s="154"/>
    </row>
    <row r="26" spans="1:14" ht="12.75">
      <c r="A26" s="2" t="s">
        <v>460</v>
      </c>
      <c r="B26" s="3">
        <v>250</v>
      </c>
      <c r="C26" s="3" t="s">
        <v>28</v>
      </c>
      <c r="D26" s="3"/>
      <c r="E26" s="3">
        <v>250</v>
      </c>
      <c r="F26" s="3"/>
      <c r="G26" s="3">
        <v>2060</v>
      </c>
      <c r="H26" s="3"/>
      <c r="I26" s="3">
        <v>2310</v>
      </c>
      <c r="J26" s="3"/>
      <c r="K26" s="3" t="s">
        <v>28</v>
      </c>
      <c r="L26" s="3"/>
      <c r="M26" s="3">
        <v>2310</v>
      </c>
      <c r="N26" s="154"/>
    </row>
    <row r="27" spans="1:14" ht="12.75">
      <c r="A27" s="21" t="s">
        <v>461</v>
      </c>
      <c r="B27" s="123" t="s">
        <v>28</v>
      </c>
      <c r="C27" s="123" t="s">
        <v>28</v>
      </c>
      <c r="D27" s="123"/>
      <c r="E27" s="123" t="s">
        <v>28</v>
      </c>
      <c r="F27" s="123"/>
      <c r="G27" s="123">
        <v>1261</v>
      </c>
      <c r="H27" s="123"/>
      <c r="I27" s="123">
        <v>1261</v>
      </c>
      <c r="J27" s="123"/>
      <c r="K27" s="123" t="s">
        <v>28</v>
      </c>
      <c r="L27" s="123"/>
      <c r="M27" s="123">
        <v>1261</v>
      </c>
      <c r="N27" s="3"/>
    </row>
    <row r="28" spans="1:14" ht="12.75">
      <c r="A28" s="37"/>
      <c r="B28" s="12"/>
      <c r="C28" s="12"/>
      <c r="D28" s="12"/>
      <c r="E28" s="12"/>
      <c r="F28" s="12"/>
      <c r="G28" s="12"/>
      <c r="H28" s="12"/>
      <c r="I28" s="12"/>
      <c r="J28" s="12"/>
      <c r="K28" s="12"/>
      <c r="L28" s="12"/>
      <c r="M28" s="3"/>
      <c r="N28" s="42"/>
    </row>
    <row r="29" spans="1:14" ht="12.75">
      <c r="A29" s="2" t="s">
        <v>462</v>
      </c>
      <c r="B29" s="2" t="s">
        <v>463</v>
      </c>
      <c r="C29" s="2"/>
      <c r="D29" s="2"/>
      <c r="E29" s="2"/>
      <c r="F29" s="2"/>
      <c r="G29" s="2"/>
      <c r="H29" s="2"/>
      <c r="I29" s="2"/>
      <c r="J29" s="2"/>
      <c r="K29" s="2"/>
      <c r="L29" s="2"/>
      <c r="M29" s="3"/>
      <c r="N29" s="2"/>
    </row>
    <row r="30" spans="1:14" ht="12.75">
      <c r="A30" s="2" t="s">
        <v>464</v>
      </c>
      <c r="B30" s="2"/>
      <c r="C30" s="2"/>
      <c r="D30" s="2"/>
      <c r="E30" s="2"/>
      <c r="F30" s="2"/>
      <c r="G30" s="2"/>
      <c r="H30" s="2"/>
      <c r="I30" s="2"/>
      <c r="J30" s="2"/>
      <c r="K30" s="2"/>
      <c r="L30" s="2"/>
      <c r="M30" s="3"/>
      <c r="N30" s="2"/>
    </row>
    <row r="31" spans="1:14" ht="12.75">
      <c r="A31" s="39" t="s">
        <v>465</v>
      </c>
      <c r="B31" s="42"/>
      <c r="C31" s="42"/>
      <c r="D31" s="42"/>
      <c r="E31" s="42"/>
      <c r="F31" s="42"/>
      <c r="G31" s="42"/>
      <c r="H31" s="42"/>
      <c r="I31" s="42"/>
      <c r="J31" s="42"/>
      <c r="K31" s="42"/>
      <c r="L31" s="42"/>
      <c r="M31" s="38"/>
      <c r="N31" s="42"/>
    </row>
    <row r="32" spans="1:14" ht="12.75">
      <c r="A32" s="2" t="s">
        <v>466</v>
      </c>
      <c r="B32" s="2"/>
      <c r="C32" s="2"/>
      <c r="D32" s="2"/>
      <c r="E32" s="2"/>
      <c r="F32" s="2"/>
      <c r="G32" s="2"/>
      <c r="H32" s="2"/>
      <c r="I32" s="2"/>
      <c r="J32" s="2"/>
      <c r="K32" s="2"/>
      <c r="L32" s="2"/>
      <c r="M32" s="3"/>
      <c r="N32" s="2"/>
    </row>
    <row r="33" spans="1:14" ht="12.75">
      <c r="A33" s="170" t="s">
        <v>467</v>
      </c>
      <c r="B33" s="21"/>
      <c r="C33" s="21"/>
      <c r="D33" s="21"/>
      <c r="E33" s="21"/>
      <c r="F33" s="21"/>
      <c r="G33" s="21"/>
      <c r="H33" s="21"/>
      <c r="I33" s="21"/>
      <c r="J33" s="21"/>
      <c r="K33" s="21"/>
      <c r="L33" s="21"/>
      <c r="M33" s="123"/>
      <c r="N33" s="2"/>
    </row>
    <row r="34" spans="1:14" ht="12.75">
      <c r="A34" s="37"/>
      <c r="B34" s="12"/>
      <c r="C34" s="12"/>
      <c r="D34" s="12"/>
      <c r="E34" s="12"/>
      <c r="F34" s="12"/>
      <c r="G34" s="12"/>
      <c r="H34" s="12"/>
      <c r="I34" s="12"/>
      <c r="J34" s="12"/>
      <c r="K34" s="12"/>
      <c r="L34" s="12"/>
      <c r="M34" s="3"/>
      <c r="N34" s="42"/>
    </row>
    <row r="35" spans="1:14" ht="12.75">
      <c r="A35" s="464" t="s">
        <v>679</v>
      </c>
      <c r="B35" s="12"/>
      <c r="C35" s="12"/>
      <c r="D35" s="12"/>
      <c r="E35" s="12"/>
      <c r="F35" s="12"/>
      <c r="G35" s="12"/>
      <c r="H35" s="12"/>
      <c r="I35" s="12"/>
      <c r="J35" s="12"/>
      <c r="K35" s="12"/>
      <c r="L35" s="12"/>
      <c r="M35" s="3"/>
      <c r="N35" s="42"/>
    </row>
  </sheetData>
  <hyperlinks>
    <hyperlink ref="A15" location="'Options time series-BSE '!A1" display="Sensex Futures"/>
    <hyperlink ref="A16" location="'BSE 200'!A1" display="BSE200 "/>
    <hyperlink ref="A17" location="'Options time series-BSE '!A1" display="Stock Futures"/>
    <hyperlink ref="A18" location="'BSE SENSEX'!A1" display="SENSEX "/>
    <hyperlink ref="A19" location="'Options time series-BSE '!A1" display="Sensex Futures"/>
    <hyperlink ref="A27" location="'Options time series-BSE '!A1" display="Stock Options"/>
    <hyperlink ref="A29" location="'BSE CG'!A1" display="BSE CG "/>
    <hyperlink ref="A31" location="'CNX Midcap 200'!A1" display="CNX Midcap 200"/>
    <hyperlink ref="F27" location="'Options time series-NSE '!A1" display="Stock Options"/>
    <hyperlink ref="F29" location="'Options time series-NSE '!A1" display="Stock Futures"/>
    <hyperlink ref="F31" location="'Options time series-NSE '!A1" display="Nifty Options"/>
    <hyperlink ref="A1" location="'S&amp;P CNX NIFTY'!A1" display="S&amp;P CNX Nifty"/>
    <hyperlink ref="A21" location="'Options time series-BSE '!A1" display="Stock Futures"/>
    <hyperlink ref="A22" location="'BSE 100'!A1" display="BSE100 "/>
    <hyperlink ref="A23" location="'Options time series-BSE '!A1" display="Sensex Options"/>
    <hyperlink ref="A24" location="'BSE 500'!A1" display="BSE500 "/>
    <hyperlink ref="A25" location="'BSE IT '!A1" display="BSE IT "/>
    <hyperlink ref="F34" location="'CNX Nifty Junior'!A1" display="CNX Nifty Junior"/>
    <hyperlink ref="A2" location="'CNX Nifty Junior'!A1" display="CNX Nifty Junior"/>
    <hyperlink ref="A4" location="'S&amp;P CNX 500'!A1" display="S&amp;P CNX 500"/>
    <hyperlink ref="A5" location="'S&amp;P CNX NIFTY'!A1" display="S&amp;P CNX Nifty"/>
    <hyperlink ref="A26" location="'BSE CD'!A1" display="BSE CD "/>
    <hyperlink ref="A7" location="'S&amp;P CNX Defty'!A1" display="S&amp;P CNX Defty"/>
    <hyperlink ref="A13" location="'BSE SENSEX'!A1" display="SENSEX "/>
    <hyperlink ref="A30" location="'BSE PSU'!A1" display="BSEPSU "/>
    <hyperlink ref="A32" location="'S&amp;P CNX NIFTY'!A1" display="S&amp;P CNX Nifty"/>
    <hyperlink ref="A14" location="'BSE TECK'!A1" tooltip="Time series on BSE TECK" display="BSE TECk "/>
    <hyperlink ref="A20" location="'BSE SENSEX'!A1" display="SENSEX "/>
    <hyperlink ref="F1" location="'Options time series-NSE '!A1" display="Stock Options"/>
    <hyperlink ref="F3" location="'Options time series-BSE '!A1" display="Stock Options"/>
    <hyperlink ref="F6" location="'CNX Nifty Junior'!A1" display="CNX Nifty Junior"/>
    <hyperlink ref="F15" location="'Options time series-NSE '!A1" display="Nifty Futures"/>
    <hyperlink ref="F17" location="'Options time series-NSE '!A1" display="Stock Futures"/>
    <hyperlink ref="F19" location="'Options time series-NSE '!A1" display="Nifty Futures"/>
    <hyperlink ref="F23" location="'Options time series-NSE '!A1" display="Nifty Options"/>
    <hyperlink ref="A11" location="'CNX Midcap 200'!A1" display="CNX Midcap 200"/>
    <hyperlink ref="F21" location="'Options time series-NSE '!A1" display="Stock Futures"/>
    <hyperlink ref="F28" location="'BSE HC'!A1" display="BSE HC "/>
    <hyperlink ref="D28" location="'BSE HC'!A1" display="BSE HC "/>
    <hyperlink ref="I28" location="'BSE HC'!A1" display="BSE HC "/>
    <hyperlink ref="A35" location="'Table-13-a'!A1" display="Back"/>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Q25"/>
  <sheetViews>
    <sheetView workbookViewId="0" topLeftCell="A1">
      <selection activeCell="A25" sqref="A25"/>
    </sheetView>
  </sheetViews>
  <sheetFormatPr defaultColWidth="9.140625" defaultRowHeight="12.75"/>
  <cols>
    <col min="1" max="1" width="35.00390625" style="0" customWidth="1"/>
    <col min="2" max="4" width="8.57421875" style="0" customWidth="1"/>
    <col min="5" max="5" width="12.421875" style="0" customWidth="1"/>
    <col min="6" max="8" width="8.57421875" style="0" customWidth="1"/>
    <col min="9" max="9" width="12.57421875" style="0" customWidth="1"/>
    <col min="10" max="12" width="9.00390625" style="0" customWidth="1"/>
    <col min="13" max="13" width="11.421875" style="0" customWidth="1"/>
  </cols>
  <sheetData>
    <row r="1" spans="1:14" ht="12.75">
      <c r="A1" s="1" t="s">
        <v>468</v>
      </c>
      <c r="B1" s="2"/>
      <c r="C1" s="2"/>
      <c r="D1" s="2"/>
      <c r="E1" s="2"/>
      <c r="F1" s="2"/>
      <c r="G1" s="2"/>
      <c r="H1" s="2"/>
      <c r="I1" s="2"/>
      <c r="J1" s="2"/>
      <c r="K1" s="2"/>
      <c r="L1" s="2"/>
      <c r="M1" s="3"/>
      <c r="N1" s="2"/>
    </row>
    <row r="2" spans="1:17" ht="12.75">
      <c r="A2" s="4"/>
      <c r="B2" s="8"/>
      <c r="C2" s="8"/>
      <c r="D2" s="8"/>
      <c r="E2" s="8"/>
      <c r="F2" s="8"/>
      <c r="G2" s="8"/>
      <c r="H2" s="8"/>
      <c r="I2" s="8"/>
      <c r="J2" s="8"/>
      <c r="K2" s="8"/>
      <c r="L2" s="8"/>
      <c r="M2" s="46"/>
      <c r="Q2" s="47"/>
    </row>
    <row r="3" spans="1:17" ht="12.75">
      <c r="A3" s="2"/>
      <c r="B3" s="455">
        <v>39120</v>
      </c>
      <c r="C3" s="455"/>
      <c r="D3" s="455"/>
      <c r="E3" s="3" t="s">
        <v>469</v>
      </c>
      <c r="F3" s="455">
        <v>38757</v>
      </c>
      <c r="G3" s="455"/>
      <c r="H3" s="455"/>
      <c r="I3" s="3" t="s">
        <v>469</v>
      </c>
      <c r="J3" s="456" t="s">
        <v>68</v>
      </c>
      <c r="K3" s="455"/>
      <c r="L3" s="455"/>
      <c r="M3" s="3" t="s">
        <v>469</v>
      </c>
      <c r="Q3" s="244"/>
    </row>
    <row r="4" spans="1:17" ht="12.75">
      <c r="A4" s="2"/>
      <c r="B4" s="42" t="s">
        <v>470</v>
      </c>
      <c r="C4" s="42" t="s">
        <v>471</v>
      </c>
      <c r="D4" s="42" t="s">
        <v>471</v>
      </c>
      <c r="E4" s="3" t="s">
        <v>472</v>
      </c>
      <c r="F4" s="2" t="s">
        <v>495</v>
      </c>
      <c r="G4" s="2"/>
      <c r="H4" s="2"/>
      <c r="I4" s="3" t="s">
        <v>472</v>
      </c>
      <c r="J4" s="42" t="s">
        <v>496</v>
      </c>
      <c r="K4" s="42" t="s">
        <v>473</v>
      </c>
      <c r="L4" s="42" t="s">
        <v>473</v>
      </c>
      <c r="M4" s="3" t="s">
        <v>472</v>
      </c>
      <c r="Q4" s="39"/>
    </row>
    <row r="5" spans="1:17" ht="12.75">
      <c r="A5" s="49"/>
      <c r="B5" s="46" t="s">
        <v>474</v>
      </c>
      <c r="C5" s="46" t="s">
        <v>475</v>
      </c>
      <c r="D5" s="46" t="s">
        <v>476</v>
      </c>
      <c r="E5" s="245" t="s">
        <v>477</v>
      </c>
      <c r="F5" s="46" t="s">
        <v>474</v>
      </c>
      <c r="G5" s="46" t="s">
        <v>475</v>
      </c>
      <c r="H5" s="46" t="s">
        <v>476</v>
      </c>
      <c r="I5" s="245" t="s">
        <v>478</v>
      </c>
      <c r="J5" s="46" t="s">
        <v>474</v>
      </c>
      <c r="K5" s="46" t="s">
        <v>475</v>
      </c>
      <c r="L5" s="46" t="s">
        <v>476</v>
      </c>
      <c r="M5" s="245" t="s">
        <v>479</v>
      </c>
      <c r="Q5" s="56"/>
    </row>
    <row r="6" spans="1:17" ht="12.75">
      <c r="A6" s="37"/>
      <c r="B6" s="12"/>
      <c r="C6" s="12"/>
      <c r="D6" s="12"/>
      <c r="E6" s="12"/>
      <c r="F6" s="12"/>
      <c r="G6" s="12"/>
      <c r="H6" s="12"/>
      <c r="I6" s="12"/>
      <c r="M6" s="100"/>
      <c r="Q6" s="73"/>
    </row>
    <row r="7" spans="1:17" ht="12.75">
      <c r="A7" s="51">
        <v>1</v>
      </c>
      <c r="B7" s="124">
        <v>2</v>
      </c>
      <c r="C7" s="124">
        <v>3</v>
      </c>
      <c r="D7" s="124">
        <v>4</v>
      </c>
      <c r="E7" s="124">
        <v>5</v>
      </c>
      <c r="F7" s="124">
        <v>6</v>
      </c>
      <c r="G7" s="124">
        <v>7</v>
      </c>
      <c r="H7" s="124">
        <v>8</v>
      </c>
      <c r="I7" s="124">
        <v>9</v>
      </c>
      <c r="J7" s="124">
        <v>10</v>
      </c>
      <c r="K7" s="124">
        <v>11</v>
      </c>
      <c r="L7" s="124">
        <v>12</v>
      </c>
      <c r="M7" s="54">
        <v>13</v>
      </c>
      <c r="Q7" s="190"/>
    </row>
    <row r="8" spans="1:17" ht="12.75">
      <c r="A8" s="162" t="s">
        <v>480</v>
      </c>
      <c r="B8" s="246"/>
      <c r="C8" s="246"/>
      <c r="D8" s="38"/>
      <c r="E8" s="38"/>
      <c r="F8" s="2"/>
      <c r="G8" s="2"/>
      <c r="H8" s="2"/>
      <c r="I8" s="2"/>
      <c r="J8" s="2"/>
      <c r="L8" s="2"/>
      <c r="M8" s="38" t="s">
        <v>28</v>
      </c>
      <c r="Q8" s="10"/>
    </row>
    <row r="9" spans="1:17" ht="12.75">
      <c r="A9" s="162" t="s">
        <v>481</v>
      </c>
      <c r="B9" s="247">
        <v>22610</v>
      </c>
      <c r="C9" s="247">
        <v>18493</v>
      </c>
      <c r="D9" s="38">
        <f aca="true" t="shared" si="0" ref="D9:D14">(B9-C9)</f>
        <v>4117</v>
      </c>
      <c r="E9" s="2">
        <v>59410</v>
      </c>
      <c r="F9" s="2">
        <v>14671</v>
      </c>
      <c r="G9" s="2">
        <v>10506</v>
      </c>
      <c r="H9" s="2">
        <f aca="true" t="shared" si="1" ref="H9:H14">(F9-G9)</f>
        <v>4165</v>
      </c>
      <c r="I9" s="2">
        <v>43615</v>
      </c>
      <c r="J9" s="2">
        <v>137226</v>
      </c>
      <c r="K9" s="2">
        <v>129535</v>
      </c>
      <c r="L9" s="2">
        <f>(J9-K9)</f>
        <v>7691</v>
      </c>
      <c r="M9" s="2">
        <v>45119</v>
      </c>
      <c r="Q9" s="10"/>
    </row>
    <row r="10" spans="1:17" ht="12.75">
      <c r="A10" s="248" t="s">
        <v>482</v>
      </c>
      <c r="B10" s="247">
        <v>9642</v>
      </c>
      <c r="C10" s="247">
        <v>10583</v>
      </c>
      <c r="D10" s="38">
        <f t="shared" si="0"/>
        <v>-941</v>
      </c>
      <c r="E10" s="2">
        <v>11497</v>
      </c>
      <c r="F10" s="2">
        <v>5384</v>
      </c>
      <c r="G10" s="2">
        <v>4521</v>
      </c>
      <c r="H10" s="2">
        <f t="shared" si="1"/>
        <v>863</v>
      </c>
      <c r="I10" s="2">
        <v>7071</v>
      </c>
      <c r="J10" s="2">
        <v>46220</v>
      </c>
      <c r="K10" s="2">
        <v>44108</v>
      </c>
      <c r="L10" s="2">
        <f>(J10-K10)</f>
        <v>2112</v>
      </c>
      <c r="M10" s="2">
        <v>5229</v>
      </c>
      <c r="Q10" s="10"/>
    </row>
    <row r="11" spans="1:17" ht="12.75">
      <c r="A11" s="162" t="s">
        <v>483</v>
      </c>
      <c r="B11" s="3">
        <v>166376</v>
      </c>
      <c r="C11" s="3">
        <v>143877</v>
      </c>
      <c r="D11" s="38">
        <v>282403</v>
      </c>
      <c r="E11" s="2">
        <v>269912</v>
      </c>
      <c r="F11" s="2">
        <v>80171</v>
      </c>
      <c r="G11" s="2">
        <v>75780</v>
      </c>
      <c r="H11" s="2">
        <f t="shared" si="1"/>
        <v>4391</v>
      </c>
      <c r="I11" s="2">
        <v>167021</v>
      </c>
      <c r="J11" s="2">
        <v>914703</v>
      </c>
      <c r="K11" s="2">
        <v>871727</v>
      </c>
      <c r="L11" s="2">
        <f>(J11-K11)</f>
        <v>42976</v>
      </c>
      <c r="M11" s="2">
        <v>181514</v>
      </c>
      <c r="Q11" s="10"/>
    </row>
    <row r="12" spans="1:17" ht="12.75">
      <c r="A12" s="248" t="s">
        <v>484</v>
      </c>
      <c r="B12" s="247">
        <v>52413</v>
      </c>
      <c r="C12" s="247">
        <v>45754</v>
      </c>
      <c r="D12" s="38">
        <f t="shared" si="0"/>
        <v>6659</v>
      </c>
      <c r="E12" s="2">
        <v>81840</v>
      </c>
      <c r="F12" s="2">
        <v>21836</v>
      </c>
      <c r="G12" s="2">
        <v>21184</v>
      </c>
      <c r="H12" s="2">
        <f t="shared" si="1"/>
        <v>652</v>
      </c>
      <c r="I12" s="2">
        <v>43806</v>
      </c>
      <c r="J12" s="2">
        <v>256752</v>
      </c>
      <c r="K12" s="2">
        <v>238053</v>
      </c>
      <c r="L12" s="2">
        <f>(J12-K12)</f>
        <v>18699</v>
      </c>
      <c r="M12" s="2">
        <v>50602</v>
      </c>
      <c r="Q12" s="10"/>
    </row>
    <row r="13" spans="1:17" ht="12.75">
      <c r="A13" s="249" t="s">
        <v>485</v>
      </c>
      <c r="B13" s="247">
        <v>0</v>
      </c>
      <c r="C13" s="247">
        <v>0</v>
      </c>
      <c r="D13" s="38">
        <f t="shared" si="0"/>
        <v>0</v>
      </c>
      <c r="E13" s="2">
        <v>0</v>
      </c>
      <c r="F13" s="3">
        <v>0</v>
      </c>
      <c r="G13" s="38">
        <v>0</v>
      </c>
      <c r="H13" s="2">
        <f t="shared" si="1"/>
        <v>0</v>
      </c>
      <c r="I13" s="38">
        <v>0</v>
      </c>
      <c r="J13" s="2">
        <v>0</v>
      </c>
      <c r="K13" s="2">
        <v>0</v>
      </c>
      <c r="L13" s="2">
        <v>0</v>
      </c>
      <c r="M13" s="2">
        <v>0</v>
      </c>
      <c r="Q13" s="10"/>
    </row>
    <row r="14" spans="1:17" ht="12.75">
      <c r="A14" s="162" t="s">
        <v>486</v>
      </c>
      <c r="B14" s="247">
        <v>71163</v>
      </c>
      <c r="C14" s="247">
        <v>57591</v>
      </c>
      <c r="D14" s="38">
        <f t="shared" si="0"/>
        <v>13572</v>
      </c>
      <c r="E14" s="2">
        <v>116870</v>
      </c>
      <c r="F14" s="2">
        <v>25482</v>
      </c>
      <c r="G14" s="2">
        <v>26546</v>
      </c>
      <c r="H14" s="2">
        <f t="shared" si="1"/>
        <v>-1064</v>
      </c>
      <c r="I14" s="2">
        <v>63738</v>
      </c>
      <c r="J14" s="2">
        <v>346518</v>
      </c>
      <c r="K14" s="2">
        <v>329429</v>
      </c>
      <c r="L14" s="2">
        <f>(J14-K14)</f>
        <v>17089</v>
      </c>
      <c r="M14" s="2">
        <v>74144</v>
      </c>
      <c r="Q14" s="10"/>
    </row>
    <row r="15" spans="1:17" ht="12.75">
      <c r="A15" s="162" t="s">
        <v>487</v>
      </c>
      <c r="B15" s="3"/>
      <c r="C15" s="3"/>
      <c r="D15" s="38"/>
      <c r="E15" s="2"/>
      <c r="F15" s="2"/>
      <c r="G15" s="2"/>
      <c r="H15" s="2"/>
      <c r="I15" s="2"/>
      <c r="L15" s="2"/>
      <c r="M15" s="2"/>
      <c r="Q15" s="73"/>
    </row>
    <row r="16" spans="1:17" ht="12.75">
      <c r="A16" s="162" t="s">
        <v>488</v>
      </c>
      <c r="B16" s="247">
        <v>42800</v>
      </c>
      <c r="C16" s="247">
        <v>40532</v>
      </c>
      <c r="D16" s="38">
        <f>(B16-C16)</f>
        <v>2268</v>
      </c>
      <c r="E16" s="2">
        <v>83693</v>
      </c>
      <c r="F16" s="2">
        <v>32853</v>
      </c>
      <c r="G16" s="2">
        <v>28050</v>
      </c>
      <c r="H16" s="2">
        <f>(F16-G16)</f>
        <v>4803</v>
      </c>
      <c r="I16" s="2">
        <v>59477</v>
      </c>
      <c r="J16" s="2">
        <v>311433</v>
      </c>
      <c r="K16" s="2">
        <v>304245</v>
      </c>
      <c r="L16" s="2">
        <f>(J16-K16)</f>
        <v>7188</v>
      </c>
      <c r="M16" s="2">
        <v>56768</v>
      </c>
      <c r="Q16" s="10"/>
    </row>
    <row r="17" spans="1:17" ht="12.75">
      <c r="A17" s="250" t="s">
        <v>489</v>
      </c>
      <c r="B17" s="123"/>
      <c r="C17" s="123"/>
      <c r="D17" s="46"/>
      <c r="E17" s="21"/>
      <c r="F17" s="21"/>
      <c r="G17" s="21"/>
      <c r="H17" s="21"/>
      <c r="I17" s="21"/>
      <c r="J17" s="5"/>
      <c r="K17" s="5"/>
      <c r="L17" s="21"/>
      <c r="M17" s="21"/>
      <c r="Q17" s="73"/>
    </row>
    <row r="18" spans="1:17" ht="12.75">
      <c r="A18" s="21" t="s">
        <v>490</v>
      </c>
      <c r="B18" s="21">
        <v>198628</v>
      </c>
      <c r="C18" s="21">
        <v>172953</v>
      </c>
      <c r="D18" s="251">
        <f>(B18-C18)</f>
        <v>25675</v>
      </c>
      <c r="E18" s="123">
        <v>353310</v>
      </c>
      <c r="F18" s="123">
        <v>100226</v>
      </c>
      <c r="G18" s="123">
        <v>90809</v>
      </c>
      <c r="H18" s="252">
        <f>(F18-G18)</f>
        <v>9417</v>
      </c>
      <c r="I18" s="123">
        <v>217707</v>
      </c>
      <c r="J18" s="21">
        <v>914703</v>
      </c>
      <c r="K18" s="21">
        <v>871727</v>
      </c>
      <c r="L18" s="252">
        <f>(J18-K18)</f>
        <v>42976</v>
      </c>
      <c r="M18" s="123">
        <v>231862</v>
      </c>
      <c r="Q18" s="10"/>
    </row>
    <row r="19" spans="1:17" ht="12.75">
      <c r="A19" s="36" t="s">
        <v>491</v>
      </c>
      <c r="B19" s="12"/>
      <c r="C19" s="12"/>
      <c r="D19" s="12"/>
      <c r="E19" s="12"/>
      <c r="F19" s="12"/>
      <c r="G19" s="12"/>
      <c r="H19" s="12"/>
      <c r="I19" s="12"/>
      <c r="J19" s="12"/>
      <c r="K19" s="12"/>
      <c r="L19" s="12"/>
      <c r="M19" s="38"/>
      <c r="Q19" s="47"/>
    </row>
    <row r="20" spans="1:17" ht="12.75">
      <c r="A20" s="37" t="s">
        <v>492</v>
      </c>
      <c r="B20" s="12"/>
      <c r="C20" s="12"/>
      <c r="D20" s="12"/>
      <c r="E20" s="12"/>
      <c r="F20" s="12"/>
      <c r="G20" s="12"/>
      <c r="H20" s="12"/>
      <c r="I20" s="12"/>
      <c r="J20" s="12"/>
      <c r="K20" s="12"/>
      <c r="L20" s="12"/>
      <c r="M20" s="38"/>
      <c r="Q20" s="47"/>
    </row>
    <row r="21" spans="1:17" ht="12.75">
      <c r="A21" s="2" t="s">
        <v>493</v>
      </c>
      <c r="C21" s="2"/>
      <c r="D21" s="2"/>
      <c r="E21" s="2"/>
      <c r="F21" s="2"/>
      <c r="G21" s="2"/>
      <c r="H21" s="2"/>
      <c r="I21" s="2"/>
      <c r="J21" s="2"/>
      <c r="K21" s="2"/>
      <c r="L21" s="2"/>
      <c r="M21" s="3"/>
      <c r="Q21" s="10"/>
    </row>
    <row r="22" spans="1:17" ht="12.75">
      <c r="A22" s="21" t="s">
        <v>494</v>
      </c>
      <c r="B22" s="49"/>
      <c r="C22" s="49"/>
      <c r="D22" s="49"/>
      <c r="E22" s="49"/>
      <c r="F22" s="49"/>
      <c r="G22" s="49"/>
      <c r="H22" s="49"/>
      <c r="I22" s="49"/>
      <c r="J22" s="49"/>
      <c r="K22" s="49"/>
      <c r="L22" s="49"/>
      <c r="M22" s="46"/>
      <c r="Q22" s="39"/>
    </row>
    <row r="25" ht="12.75">
      <c r="A25" s="464" t="s">
        <v>679</v>
      </c>
    </row>
  </sheetData>
  <mergeCells count="3">
    <mergeCell ref="B3:D3"/>
    <mergeCell ref="F3:H3"/>
    <mergeCell ref="J3:L3"/>
  </mergeCells>
  <hyperlinks>
    <hyperlink ref="A8" location="'BSE IT '!A1" display="BSE IT "/>
    <hyperlink ref="A9" location="'BSE CD'!A1" display="BSE CD "/>
    <hyperlink ref="A10" location="'BSE FMC'!A1" display="BSEFMC "/>
    <hyperlink ref="A11" location="'BSE HC'!A1" display="BSE HC "/>
    <hyperlink ref="A12" location="'BSE CG'!A1" display="BSE CG "/>
    <hyperlink ref="A14" location="'Options time series-BSE '!A1" tooltip="Time Series on Sensex Futures" display="Stock Futures"/>
    <hyperlink ref="A15" location="'Options time series-BSE '!A1" display="Stock Options"/>
    <hyperlink ref="A16" location="'Options time series-BSE '!A1" tooltip="Time series on Stock Futures" display="Sensex Options"/>
    <hyperlink ref="A17" location="'Options time series-BSE '!A1" display="Sensex Futures"/>
    <hyperlink ref="A18" location="'Options time series-BSE '!A1" display="Sensex Futures"/>
    <hyperlink ref="A22" location="'Options time series-BSE '!A1" tooltip="Time series on Sensex Options" display="Stock Futures"/>
    <hyperlink ref="F2" location="'S&amp;P CNX Defty'!A1" display="S&amp;P CNX Defty"/>
    <hyperlink ref="F6" location="'CNX Nifty Junior'!A1" display="CNX Nifty Junior"/>
    <hyperlink ref="A4" location="'BSE SENSEX'!A1" display="SENSEX "/>
    <hyperlink ref="G4" location="'Options time series-NSE '!A1" display="Nifty Options"/>
    <hyperlink ref="A5" location="'BSE TECK'!A1" display="BSE TECk "/>
    <hyperlink ref="A7" location="'BSE 200'!A1" display="BSE200 "/>
    <hyperlink ref="G5" location="'Options time series-NSE '!A1" display="Nifty Futures"/>
    <hyperlink ref="F7" location="'Options time series-NSE '!A1" display="Nifty Futures"/>
    <hyperlink ref="A1" location="'BSE TECK'!A1" display="BSE TECk "/>
    <hyperlink ref="F17" location="'Options time series-NSE '!A1" display="Nifty Futures"/>
    <hyperlink ref="F21" location="'Options time series-NSE '!A1" display="Stock Futures"/>
    <hyperlink ref="A13" location="'BSE PSU'!A1" display="BSEPSU "/>
    <hyperlink ref="A25" location="'Table-13-a'!A1" display="Back"/>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Q19"/>
  <sheetViews>
    <sheetView workbookViewId="0" topLeftCell="A1">
      <selection activeCell="A19" sqref="A19"/>
    </sheetView>
  </sheetViews>
  <sheetFormatPr defaultColWidth="9.140625" defaultRowHeight="12.75"/>
  <cols>
    <col min="1" max="1" width="32.421875" style="0" customWidth="1"/>
    <col min="2" max="13" width="11.28125" style="0" customWidth="1"/>
  </cols>
  <sheetData>
    <row r="1" spans="1:17" ht="12.75">
      <c r="A1" s="1" t="s">
        <v>497</v>
      </c>
      <c r="B1" s="12"/>
      <c r="C1" s="12"/>
      <c r="D1" s="12"/>
      <c r="E1" s="12"/>
      <c r="F1" s="12"/>
      <c r="G1" s="12"/>
      <c r="H1" s="12"/>
      <c r="I1" s="12"/>
      <c r="J1" s="12"/>
      <c r="K1" s="12"/>
      <c r="L1" s="12"/>
      <c r="M1" s="38"/>
      <c r="Q1" s="47"/>
    </row>
    <row r="2" spans="1:17" ht="12.75">
      <c r="A2" s="1"/>
      <c r="B2" s="2"/>
      <c r="C2" s="2"/>
      <c r="D2" s="2"/>
      <c r="E2" s="2"/>
      <c r="F2" s="2"/>
      <c r="G2" s="2"/>
      <c r="H2" s="2"/>
      <c r="I2" s="2"/>
      <c r="J2" s="2"/>
      <c r="K2" s="2"/>
      <c r="L2" s="2"/>
      <c r="M2" s="3"/>
      <c r="Q2" s="10"/>
    </row>
    <row r="3" spans="1:17" ht="12.75">
      <c r="A3" s="253"/>
      <c r="B3" s="253"/>
      <c r="C3" s="254" t="s">
        <v>498</v>
      </c>
      <c r="D3" s="255"/>
      <c r="E3" s="253"/>
      <c r="F3" s="253"/>
      <c r="G3" s="254" t="s">
        <v>499</v>
      </c>
      <c r="H3" s="255"/>
      <c r="I3" s="253"/>
      <c r="J3" s="253"/>
      <c r="K3" s="254" t="s">
        <v>68</v>
      </c>
      <c r="L3" s="255"/>
      <c r="M3" s="253"/>
      <c r="Q3" s="39"/>
    </row>
    <row r="4" spans="1:17" ht="12.75">
      <c r="A4" s="39"/>
      <c r="B4" s="38" t="s">
        <v>500</v>
      </c>
      <c r="C4" s="38" t="s">
        <v>162</v>
      </c>
      <c r="D4" s="38" t="s">
        <v>501</v>
      </c>
      <c r="E4" s="38" t="s">
        <v>502</v>
      </c>
      <c r="F4" s="38" t="s">
        <v>500</v>
      </c>
      <c r="G4" s="38" t="s">
        <v>162</v>
      </c>
      <c r="H4" s="38" t="s">
        <v>501</v>
      </c>
      <c r="I4" s="38" t="s">
        <v>502</v>
      </c>
      <c r="J4" s="38" t="s">
        <v>500</v>
      </c>
      <c r="K4" s="38" t="s">
        <v>162</v>
      </c>
      <c r="L4" s="38" t="s">
        <v>501</v>
      </c>
      <c r="M4" s="38" t="s">
        <v>502</v>
      </c>
      <c r="Q4" s="56"/>
    </row>
    <row r="5" spans="1:17" ht="12.75">
      <c r="A5" s="2"/>
      <c r="B5" s="3" t="s">
        <v>503</v>
      </c>
      <c r="C5" s="3" t="s">
        <v>503</v>
      </c>
      <c r="D5" s="3"/>
      <c r="E5" s="3"/>
      <c r="F5" s="3" t="s">
        <v>503</v>
      </c>
      <c r="G5" s="3" t="s">
        <v>503</v>
      </c>
      <c r="H5" s="3"/>
      <c r="I5" s="3"/>
      <c r="J5" s="3" t="s">
        <v>503</v>
      </c>
      <c r="K5" s="3" t="s">
        <v>503</v>
      </c>
      <c r="L5" s="3"/>
      <c r="M5" s="3"/>
      <c r="Q5" s="149"/>
    </row>
    <row r="6" spans="1:17" ht="12.75">
      <c r="A6" s="21"/>
      <c r="B6" s="123" t="s">
        <v>504</v>
      </c>
      <c r="C6" s="123" t="s">
        <v>504</v>
      </c>
      <c r="D6" s="123"/>
      <c r="E6" s="123"/>
      <c r="F6" s="123" t="s">
        <v>504</v>
      </c>
      <c r="G6" s="123" t="s">
        <v>504</v>
      </c>
      <c r="H6" s="123"/>
      <c r="I6" s="123"/>
      <c r="J6" s="123" t="s">
        <v>504</v>
      </c>
      <c r="K6" s="123" t="s">
        <v>504</v>
      </c>
      <c r="L6" s="123"/>
      <c r="M6" s="123"/>
      <c r="Q6" s="149"/>
    </row>
    <row r="7" spans="1:17" ht="12.75">
      <c r="A7" s="51">
        <v>1</v>
      </c>
      <c r="B7" s="124">
        <v>2</v>
      </c>
      <c r="C7" s="124">
        <v>3</v>
      </c>
      <c r="D7" s="124">
        <v>4</v>
      </c>
      <c r="E7" s="124">
        <v>5</v>
      </c>
      <c r="F7" s="124">
        <v>6</v>
      </c>
      <c r="G7" s="124">
        <v>7</v>
      </c>
      <c r="H7" s="124">
        <v>8</v>
      </c>
      <c r="I7" s="124">
        <v>9</v>
      </c>
      <c r="J7" s="124">
        <v>10</v>
      </c>
      <c r="K7" s="124">
        <v>11</v>
      </c>
      <c r="L7" s="124">
        <v>12</v>
      </c>
      <c r="M7" s="124">
        <v>13</v>
      </c>
      <c r="Q7" s="190"/>
    </row>
    <row r="8" spans="1:17" ht="12.75">
      <c r="A8" s="37"/>
      <c r="B8" s="12"/>
      <c r="C8" s="12"/>
      <c r="D8" s="12"/>
      <c r="E8" s="12"/>
      <c r="F8" s="12"/>
      <c r="G8" s="12"/>
      <c r="H8" s="12"/>
      <c r="I8" s="12"/>
      <c r="J8" s="12"/>
      <c r="K8" s="12"/>
      <c r="L8" s="12"/>
      <c r="M8" s="12"/>
      <c r="Q8" s="47"/>
    </row>
    <row r="9" spans="1:17" ht="12.75">
      <c r="A9" s="2" t="s">
        <v>505</v>
      </c>
      <c r="B9" s="238">
        <v>1387645.84</v>
      </c>
      <c r="C9" s="238">
        <v>296487.87</v>
      </c>
      <c r="D9" s="238">
        <v>121806.53</v>
      </c>
      <c r="E9" s="238">
        <v>1684133.7</v>
      </c>
      <c r="F9" s="238">
        <v>800734.74</v>
      </c>
      <c r="G9" s="238">
        <v>161014.43</v>
      </c>
      <c r="H9" s="238">
        <v>63995.91</v>
      </c>
      <c r="I9" s="238">
        <v>961749.17</v>
      </c>
      <c r="J9" s="238">
        <v>914703.26</v>
      </c>
      <c r="K9" s="238">
        <v>183446.05</v>
      </c>
      <c r="L9" s="238">
        <v>73127.42</v>
      </c>
      <c r="M9" s="238">
        <v>1098149.31</v>
      </c>
      <c r="Q9" s="10"/>
    </row>
    <row r="10" spans="1:17" ht="12.75">
      <c r="A10" s="2" t="s">
        <v>506</v>
      </c>
      <c r="B10" s="238">
        <v>1290026.09</v>
      </c>
      <c r="C10" s="238">
        <v>275606.71</v>
      </c>
      <c r="D10" s="238">
        <v>111545.22</v>
      </c>
      <c r="E10" s="238">
        <v>1565632.8</v>
      </c>
      <c r="F10" s="238">
        <v>767978.5</v>
      </c>
      <c r="G10" s="238">
        <v>148798.03</v>
      </c>
      <c r="H10" s="238">
        <v>61407.05</v>
      </c>
      <c r="I10" s="238">
        <v>916776.53</v>
      </c>
      <c r="J10" s="238">
        <v>871726.53</v>
      </c>
      <c r="K10" s="238">
        <v>173643.6</v>
      </c>
      <c r="L10" s="238">
        <v>69703.61</v>
      </c>
      <c r="M10" s="238">
        <v>1045370.13</v>
      </c>
      <c r="Q10" s="10"/>
    </row>
    <row r="11" spans="1:17" ht="12.75">
      <c r="A11" s="21" t="s">
        <v>507</v>
      </c>
      <c r="B11" s="238">
        <v>97619.75</v>
      </c>
      <c r="C11" s="238">
        <v>20881.15</v>
      </c>
      <c r="D11" s="238">
        <v>10261.31</v>
      </c>
      <c r="E11" s="238">
        <v>118500.9</v>
      </c>
      <c r="F11" s="238">
        <v>32756.23</v>
      </c>
      <c r="G11" s="2">
        <v>12216.4</v>
      </c>
      <c r="H11" s="238">
        <v>2588.86</v>
      </c>
      <c r="I11" s="238">
        <v>44972.63</v>
      </c>
      <c r="J11" s="238">
        <v>42976.73</v>
      </c>
      <c r="K11" s="238">
        <v>9802.46</v>
      </c>
      <c r="L11" s="238">
        <v>3423.82</v>
      </c>
      <c r="M11" s="238">
        <v>52779.19</v>
      </c>
      <c r="Q11" s="236"/>
    </row>
    <row r="12" spans="1:17" ht="12.75">
      <c r="A12" s="39" t="s">
        <v>508</v>
      </c>
      <c r="B12" s="238">
        <v>282402.34</v>
      </c>
      <c r="C12" s="238">
        <v>70907.96</v>
      </c>
      <c r="D12" s="238">
        <v>38602.99</v>
      </c>
      <c r="E12" s="238">
        <v>353310.3</v>
      </c>
      <c r="F12" s="238">
        <v>167020.97</v>
      </c>
      <c r="G12" s="2">
        <v>50685.8</v>
      </c>
      <c r="H12" s="2">
        <v>27618.84</v>
      </c>
      <c r="I12" s="238">
        <v>217706.77</v>
      </c>
      <c r="J12" s="238">
        <v>181514.61</v>
      </c>
      <c r="K12" s="238">
        <v>50347.86</v>
      </c>
      <c r="L12" s="238">
        <v>29519.09</v>
      </c>
      <c r="M12" s="238">
        <v>231862.47</v>
      </c>
      <c r="Q12" s="10"/>
    </row>
    <row r="13" spans="1:17" ht="12.75">
      <c r="A13" s="21" t="s">
        <v>509</v>
      </c>
      <c r="B13" s="256">
        <v>79.94</v>
      </c>
      <c r="C13" s="256">
        <v>20.06</v>
      </c>
      <c r="D13" s="256">
        <v>10.92</v>
      </c>
      <c r="E13" s="239">
        <f>+B13+C13</f>
        <v>100</v>
      </c>
      <c r="F13" s="256">
        <v>76.72</v>
      </c>
      <c r="G13" s="256">
        <v>23.28</v>
      </c>
      <c r="H13" s="256">
        <v>12.69</v>
      </c>
      <c r="I13" s="239">
        <v>100</v>
      </c>
      <c r="J13" s="256">
        <v>78.29</v>
      </c>
      <c r="K13" s="256">
        <v>21.71</v>
      </c>
      <c r="L13" s="256">
        <v>12.73</v>
      </c>
      <c r="M13" s="239">
        <f>+J13+K13</f>
        <v>100</v>
      </c>
      <c r="Q13" s="150"/>
    </row>
    <row r="14" spans="1:17" ht="12.75">
      <c r="A14" s="170" t="s">
        <v>510</v>
      </c>
      <c r="B14" s="21" t="s">
        <v>511</v>
      </c>
      <c r="C14" s="21"/>
      <c r="D14" s="21"/>
      <c r="E14" s="21"/>
      <c r="F14" s="257"/>
      <c r="G14" s="21"/>
      <c r="H14" s="21"/>
      <c r="I14" s="21"/>
      <c r="J14" s="21"/>
      <c r="K14" s="21"/>
      <c r="L14" s="21"/>
      <c r="M14" s="123"/>
      <c r="Q14" s="10"/>
    </row>
    <row r="15" spans="1:17" ht="12.75">
      <c r="A15" s="171"/>
      <c r="B15" s="10"/>
      <c r="C15" s="10"/>
      <c r="D15" s="10"/>
      <c r="E15" s="10"/>
      <c r="F15" s="258"/>
      <c r="G15" s="10"/>
      <c r="H15" s="10"/>
      <c r="I15" s="10"/>
      <c r="J15" s="10"/>
      <c r="K15" s="10"/>
      <c r="L15" s="10"/>
      <c r="M15" s="149"/>
      <c r="Q15" s="10"/>
    </row>
    <row r="16" spans="1:17" ht="12.75">
      <c r="A16" s="2"/>
      <c r="B16" s="2"/>
      <c r="C16" s="2"/>
      <c r="D16" s="2"/>
      <c r="E16" s="2"/>
      <c r="F16" s="2"/>
      <c r="G16" s="2"/>
      <c r="H16" s="2"/>
      <c r="I16" s="2"/>
      <c r="J16" s="2"/>
      <c r="K16" s="2"/>
      <c r="L16" s="2"/>
      <c r="M16" s="3"/>
      <c r="Q16" s="2"/>
    </row>
    <row r="19" ht="12.75">
      <c r="A19" s="464" t="s">
        <v>679</v>
      </c>
    </row>
  </sheetData>
  <hyperlinks>
    <hyperlink ref="A4" location="'S&amp;P CNX Defty'!A1" display="S&amp;P CNX Defty"/>
    <hyperlink ref="A5" location="'S&amp;P CNX 500'!A1" display="S&amp;P CNX 500"/>
    <hyperlink ref="A6" location="'CNX Midcap 200'!A1" display="CNX Midcap 200"/>
    <hyperlink ref="A12" location="'Options time series-BSE '!A1" display="Stock Futures"/>
    <hyperlink ref="A13" location="'Options time series-BSE '!A1" display="Sensex Options"/>
    <hyperlink ref="A14" location="'CNX Midcap 200'!A1" display="CNX Midcap 200"/>
    <hyperlink ref="F14" location="'Options time series-NSE '!A1" display="Nifty Options"/>
    <hyperlink ref="A10" location="'Options time series-BSE '!A1" display="Stock Futures"/>
    <hyperlink ref="A11" location="'Options time series-BSE '!A1" display="Sensex Futures"/>
    <hyperlink ref="A16" location="'S&amp;P CNX 500'!A1" display="S&amp;P CNX 500"/>
    <hyperlink ref="F16" location="'Options time series-NSE '!A1" display="Nifty Futures"/>
    <hyperlink ref="A3" location="'S&amp;P CNX NIFTY'!A1" display="S&amp;P CNX Nifty"/>
    <hyperlink ref="A7" location="'BSE TECK'!A1" display="BSE TECk "/>
    <hyperlink ref="A1" location="'S&amp;P CNX Defty'!A1" tooltip="Time series on Stock Options" display="S&amp;P CNX Defty"/>
    <hyperlink ref="A9" location="'Options time series-BSE '!A1" display="Sensex Futures"/>
    <hyperlink ref="A19" location="'Table-13-a'!A1" display="Back"/>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15"/>
  <sheetViews>
    <sheetView workbookViewId="0" topLeftCell="A1">
      <selection activeCell="A15" sqref="A15"/>
    </sheetView>
  </sheetViews>
  <sheetFormatPr defaultColWidth="9.140625" defaultRowHeight="12.75"/>
  <cols>
    <col min="1" max="1" width="36.8515625" style="0" customWidth="1"/>
    <col min="2" max="10" width="8.57421875" style="0" customWidth="1"/>
    <col min="11" max="14" width="12.00390625" style="0" customWidth="1"/>
  </cols>
  <sheetData>
    <row r="1" spans="1:14" ht="12.75">
      <c r="A1" s="122" t="s">
        <v>512</v>
      </c>
      <c r="B1" s="259"/>
      <c r="C1" s="21"/>
      <c r="D1" s="21"/>
      <c r="E1" s="21"/>
      <c r="F1" s="21"/>
      <c r="G1" s="21"/>
      <c r="H1" s="21"/>
      <c r="I1" s="21"/>
      <c r="J1" s="21"/>
      <c r="K1" s="21"/>
      <c r="L1" s="21"/>
      <c r="M1" s="172"/>
      <c r="N1" s="21"/>
    </row>
    <row r="2" spans="1:14" ht="12.75">
      <c r="A2" s="21" t="s">
        <v>513</v>
      </c>
      <c r="B2" s="260">
        <v>39164</v>
      </c>
      <c r="C2" s="261"/>
      <c r="D2" s="262" t="s">
        <v>514</v>
      </c>
      <c r="E2" s="262" t="s">
        <v>440</v>
      </c>
      <c r="F2" s="262"/>
      <c r="G2" s="457" t="s">
        <v>515</v>
      </c>
      <c r="H2" s="457"/>
      <c r="I2" s="457" t="s">
        <v>68</v>
      </c>
      <c r="J2" s="457"/>
      <c r="K2" s="263"/>
      <c r="L2" s="264"/>
      <c r="M2" s="264"/>
      <c r="N2" s="265"/>
    </row>
    <row r="3" spans="1:14" ht="12.75">
      <c r="A3" s="2"/>
      <c r="B3" s="82">
        <v>2007</v>
      </c>
      <c r="C3" s="43"/>
      <c r="D3" s="82" t="s">
        <v>516</v>
      </c>
      <c r="E3" s="82" t="s">
        <v>516</v>
      </c>
      <c r="F3" s="82"/>
      <c r="G3" s="82" t="s">
        <v>517</v>
      </c>
      <c r="H3" s="82" t="s">
        <v>518</v>
      </c>
      <c r="I3" s="82" t="s">
        <v>517</v>
      </c>
      <c r="J3" s="82" t="s">
        <v>518</v>
      </c>
      <c r="K3" s="82" t="s">
        <v>68</v>
      </c>
      <c r="L3" s="82" t="s">
        <v>69</v>
      </c>
      <c r="M3" s="82" t="s">
        <v>70</v>
      </c>
      <c r="N3" s="82" t="s">
        <v>142</v>
      </c>
    </row>
    <row r="4" spans="1:14" ht="12.75">
      <c r="A4" s="240">
        <v>1</v>
      </c>
      <c r="B4" s="266">
        <v>2</v>
      </c>
      <c r="C4" s="266"/>
      <c r="D4" s="266">
        <v>3</v>
      </c>
      <c r="E4" s="266">
        <v>4</v>
      </c>
      <c r="F4" s="266"/>
      <c r="G4" s="266">
        <v>5</v>
      </c>
      <c r="H4" s="266">
        <v>6</v>
      </c>
      <c r="I4" s="266">
        <v>7</v>
      </c>
      <c r="J4" s="266">
        <v>8</v>
      </c>
      <c r="K4" s="266">
        <f>+J4+1</f>
        <v>9</v>
      </c>
      <c r="L4" s="266">
        <f>+K4+1</f>
        <v>10</v>
      </c>
      <c r="M4" s="266">
        <f>+L4+1</f>
        <v>11</v>
      </c>
      <c r="N4" s="266">
        <f>+M4+1</f>
        <v>12</v>
      </c>
    </row>
    <row r="5" spans="1:14" ht="12.75">
      <c r="A5" s="162" t="s">
        <v>519</v>
      </c>
      <c r="B5" s="207">
        <v>13286</v>
      </c>
      <c r="C5" s="267">
        <v>22.6</v>
      </c>
      <c r="D5" s="207">
        <v>13633</v>
      </c>
      <c r="E5" s="207">
        <v>10841</v>
      </c>
      <c r="F5" s="267">
        <v>68</v>
      </c>
      <c r="G5" s="207">
        <v>8929</v>
      </c>
      <c r="H5" s="207">
        <v>14652</v>
      </c>
      <c r="I5" s="207">
        <v>6135</v>
      </c>
      <c r="J5" s="207">
        <v>11307</v>
      </c>
      <c r="K5" s="268" t="s">
        <v>520</v>
      </c>
      <c r="L5" s="269" t="s">
        <v>521</v>
      </c>
      <c r="M5" s="270" t="s">
        <v>522</v>
      </c>
      <c r="N5" s="82" t="s">
        <v>523</v>
      </c>
    </row>
    <row r="6" spans="1:14" ht="12.75">
      <c r="A6" s="2" t="s">
        <v>524</v>
      </c>
      <c r="B6" s="207">
        <v>6684</v>
      </c>
      <c r="C6" s="267">
        <v>17.6</v>
      </c>
      <c r="D6" s="207">
        <v>6840</v>
      </c>
      <c r="E6" s="207">
        <v>5686</v>
      </c>
      <c r="F6" s="267">
        <v>64.2</v>
      </c>
      <c r="G6" s="207">
        <v>4535</v>
      </c>
      <c r="H6" s="207">
        <v>7413</v>
      </c>
      <c r="I6" s="207">
        <v>3310</v>
      </c>
      <c r="J6" s="207">
        <v>5904</v>
      </c>
      <c r="K6" s="268" t="s">
        <v>525</v>
      </c>
      <c r="L6" s="55" t="s">
        <v>526</v>
      </c>
      <c r="M6" s="270" t="s">
        <v>527</v>
      </c>
      <c r="N6" s="82" t="s">
        <v>528</v>
      </c>
    </row>
    <row r="7" spans="1:14" ht="12.75">
      <c r="A7" s="2" t="s">
        <v>529</v>
      </c>
      <c r="B7" s="207">
        <v>1577</v>
      </c>
      <c r="C7" s="271">
        <v>16</v>
      </c>
      <c r="D7" s="207">
        <v>1616</v>
      </c>
      <c r="E7" s="207">
        <v>1360</v>
      </c>
      <c r="F7" s="267">
        <v>57.9</v>
      </c>
      <c r="G7" s="207">
        <v>1073</v>
      </c>
      <c r="H7" s="207">
        <v>1753</v>
      </c>
      <c r="I7" s="207">
        <v>825</v>
      </c>
      <c r="J7" s="207">
        <v>1413</v>
      </c>
      <c r="K7" s="268" t="s">
        <v>530</v>
      </c>
      <c r="L7" s="55" t="s">
        <v>531</v>
      </c>
      <c r="M7" s="270" t="s">
        <v>532</v>
      </c>
      <c r="N7" s="82" t="s">
        <v>533</v>
      </c>
    </row>
    <row r="8" spans="1:14" ht="12.75">
      <c r="A8" s="2" t="s">
        <v>534</v>
      </c>
      <c r="B8" s="207">
        <v>3861</v>
      </c>
      <c r="C8" s="267">
        <v>64.5</v>
      </c>
      <c r="D8" s="207">
        <v>3939</v>
      </c>
      <c r="E8" s="207">
        <v>2347</v>
      </c>
      <c r="F8" s="267">
        <v>15.8</v>
      </c>
      <c r="G8" s="207">
        <v>2633</v>
      </c>
      <c r="H8" s="207">
        <v>4224</v>
      </c>
      <c r="I8" s="207">
        <v>1903</v>
      </c>
      <c r="J8" s="207">
        <v>3419</v>
      </c>
      <c r="K8" s="268" t="s">
        <v>535</v>
      </c>
      <c r="L8" s="55" t="s">
        <v>536</v>
      </c>
      <c r="M8" s="270" t="s">
        <v>537</v>
      </c>
      <c r="N8" s="82" t="s">
        <v>538</v>
      </c>
    </row>
    <row r="9" spans="1:14" ht="12.75">
      <c r="A9" s="39" t="s">
        <v>539</v>
      </c>
      <c r="B9" s="272">
        <v>2278</v>
      </c>
      <c r="C9" s="273">
        <v>32.6</v>
      </c>
      <c r="D9" s="272">
        <v>2389</v>
      </c>
      <c r="E9" s="272">
        <v>1718</v>
      </c>
      <c r="F9" s="273">
        <v>42.9</v>
      </c>
      <c r="G9" s="73">
        <v>1400</v>
      </c>
      <c r="H9" s="73">
        <v>2533</v>
      </c>
      <c r="I9" s="272">
        <v>1096</v>
      </c>
      <c r="J9" s="272">
        <v>1752</v>
      </c>
      <c r="K9" s="136" t="s">
        <v>540</v>
      </c>
      <c r="L9" s="55" t="s">
        <v>541</v>
      </c>
      <c r="M9" s="274" t="s">
        <v>542</v>
      </c>
      <c r="N9" s="81" t="s">
        <v>543</v>
      </c>
    </row>
    <row r="10" spans="1:14" ht="12.75">
      <c r="A10" s="21" t="s">
        <v>544</v>
      </c>
      <c r="B10" s="275">
        <v>50375</v>
      </c>
      <c r="C10" s="276">
        <v>12.6</v>
      </c>
      <c r="D10" s="275">
        <v>50085</v>
      </c>
      <c r="E10" s="275">
        <v>44721</v>
      </c>
      <c r="F10" s="276">
        <v>30.1</v>
      </c>
      <c r="G10" s="68" t="s">
        <v>28</v>
      </c>
      <c r="H10" s="68" t="s">
        <v>28</v>
      </c>
      <c r="I10" s="275"/>
      <c r="J10" s="275"/>
      <c r="K10" s="277" t="s">
        <v>545</v>
      </c>
      <c r="L10" s="278" t="s">
        <v>546</v>
      </c>
      <c r="M10" s="68" t="s">
        <v>547</v>
      </c>
      <c r="N10" s="262" t="s">
        <v>548</v>
      </c>
    </row>
    <row r="11" spans="1:14" ht="12.75">
      <c r="A11" s="39" t="s">
        <v>549</v>
      </c>
      <c r="B11" s="42"/>
      <c r="C11" s="42"/>
      <c r="D11" s="42"/>
      <c r="E11" s="42"/>
      <c r="F11" s="42"/>
      <c r="G11" s="42"/>
      <c r="H11" s="42"/>
      <c r="I11" s="42"/>
      <c r="J11" s="42"/>
      <c r="K11" s="42"/>
      <c r="L11" s="42"/>
      <c r="M11" s="38"/>
      <c r="N11" s="42"/>
    </row>
    <row r="12" spans="1:14" ht="12.75">
      <c r="A12" s="170" t="s">
        <v>550</v>
      </c>
      <c r="B12" s="49"/>
      <c r="C12" s="49"/>
      <c r="D12" s="49"/>
      <c r="E12" s="49"/>
      <c r="F12" s="49"/>
      <c r="G12" s="49"/>
      <c r="H12" s="49"/>
      <c r="I12" s="49"/>
      <c r="J12" s="49"/>
      <c r="K12" s="49"/>
      <c r="L12" s="49"/>
      <c r="M12" s="46"/>
      <c r="N12" s="49"/>
    </row>
    <row r="15" ht="12.75">
      <c r="A15" s="464" t="s">
        <v>679</v>
      </c>
    </row>
  </sheetData>
  <mergeCells count="2">
    <mergeCell ref="G2:H2"/>
    <mergeCell ref="I2:J2"/>
  </mergeCells>
  <hyperlinks>
    <hyperlink ref="A4" location="'BSE TECK'!A1" display="BSE TECk "/>
    <hyperlink ref="A9" location="'BSE FMC'!A1" display="BSEFMC "/>
    <hyperlink ref="A11" location="'S&amp;P CNX NIFTY'!A1" display="S&amp;P CNX Nifty"/>
    <hyperlink ref="F11" location="'Options time series-NSE '!A1" display="Stock Futures"/>
    <hyperlink ref="A6" location="'BSE 500'!A1" display="BSE500 "/>
    <hyperlink ref="A7" location="'BSE IT '!A1" display="BSE IT "/>
    <hyperlink ref="A8" location="'BSE CD'!A1" display="BSE CD "/>
    <hyperlink ref="D11" location="'CNX Nifty Junior'!A1" display="CNX Nifty Junior"/>
    <hyperlink ref="C11" location="'BSE CG'!A1" display="BSE CG "/>
    <hyperlink ref="A2" location="'BSE TECK'!A1" display="BSE TECk "/>
    <hyperlink ref="A3" location="'BSE 100'!A1" display="BSE100 "/>
    <hyperlink ref="A1" location="'BSE CG'!A1" tooltip="Time Series on BSE IT" display="BSE CG "/>
    <hyperlink ref="B4" location="'BSE IT '!A1" display="BSE IT "/>
    <hyperlink ref="A15" location="'Table-13-a'!A1" display="Back"/>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393"/>
  <sheetViews>
    <sheetView workbookViewId="0" topLeftCell="A1">
      <selection activeCell="A393" sqref="A393"/>
    </sheetView>
  </sheetViews>
  <sheetFormatPr defaultColWidth="9.140625" defaultRowHeight="12.75" customHeight="1"/>
  <cols>
    <col min="1" max="1" width="34.00390625" style="0" customWidth="1"/>
    <col min="2" max="7" width="13.00390625" style="0" customWidth="1"/>
    <col min="8" max="8" width="13.28125" style="0" customWidth="1"/>
    <col min="9" max="9" width="12.7109375" style="0" customWidth="1"/>
  </cols>
  <sheetData>
    <row r="1" spans="1:13" ht="12.75" customHeight="1">
      <c r="A1" s="1" t="s">
        <v>551</v>
      </c>
      <c r="B1" s="12"/>
      <c r="C1" s="279"/>
      <c r="D1" s="12"/>
      <c r="E1" s="12"/>
      <c r="F1" s="12"/>
      <c r="G1" s="12"/>
      <c r="H1" s="12"/>
      <c r="I1" s="293"/>
      <c r="J1" s="293"/>
      <c r="K1" s="12"/>
      <c r="L1" s="12"/>
      <c r="M1" s="38"/>
    </row>
    <row r="2" spans="1:13" ht="12.75" customHeight="1">
      <c r="A2" s="280" t="s">
        <v>552</v>
      </c>
      <c r="B2" s="281"/>
      <c r="D2" s="282" t="s">
        <v>553</v>
      </c>
      <c r="E2" s="281"/>
      <c r="F2" s="281"/>
      <c r="G2" s="281"/>
      <c r="H2" s="281"/>
      <c r="I2" s="293"/>
      <c r="J2" s="293"/>
      <c r="K2" s="44"/>
      <c r="L2" s="43"/>
      <c r="M2" s="82"/>
    </row>
    <row r="3" spans="1:13" ht="12.75" customHeight="1">
      <c r="A3" s="283" t="s">
        <v>554</v>
      </c>
      <c r="B3" s="284" t="s">
        <v>555</v>
      </c>
      <c r="C3" s="284" t="s">
        <v>556</v>
      </c>
      <c r="D3" s="284" t="s">
        <v>557</v>
      </c>
      <c r="E3" s="284" t="s">
        <v>558</v>
      </c>
      <c r="F3" s="284" t="s">
        <v>559</v>
      </c>
      <c r="G3" s="284" t="s">
        <v>560</v>
      </c>
      <c r="H3" s="284" t="s">
        <v>561</v>
      </c>
      <c r="I3" s="293"/>
      <c r="J3" s="293"/>
      <c r="K3" s="43"/>
      <c r="L3" s="43"/>
      <c r="M3" s="82"/>
    </row>
    <row r="4" spans="1:13" ht="12.75" customHeight="1">
      <c r="A4" s="285">
        <v>1</v>
      </c>
      <c r="B4" s="266">
        <v>2</v>
      </c>
      <c r="C4" s="266">
        <v>3</v>
      </c>
      <c r="D4" s="266">
        <v>4</v>
      </c>
      <c r="E4" s="266">
        <v>5</v>
      </c>
      <c r="F4" s="266">
        <v>6</v>
      </c>
      <c r="G4" s="266">
        <v>7</v>
      </c>
      <c r="H4" s="266">
        <v>8</v>
      </c>
      <c r="I4" s="286"/>
      <c r="J4" s="286"/>
      <c r="K4" s="286"/>
      <c r="L4" s="43"/>
      <c r="M4" s="82"/>
    </row>
    <row r="5" spans="1:13" ht="12.75" customHeight="1">
      <c r="A5" s="287"/>
      <c r="B5" s="288"/>
      <c r="C5" s="288"/>
      <c r="D5" s="288"/>
      <c r="E5" s="288"/>
      <c r="F5" s="288"/>
      <c r="G5" s="288"/>
      <c r="H5" s="288"/>
      <c r="I5" s="286"/>
      <c r="J5" s="286"/>
      <c r="K5" s="286"/>
      <c r="L5" s="43"/>
      <c r="M5" s="82"/>
    </row>
    <row r="6" spans="1:13" ht="12.75" customHeight="1">
      <c r="A6" s="289" t="s">
        <v>562</v>
      </c>
      <c r="B6" s="290">
        <v>12484.64</v>
      </c>
      <c r="C6" s="290">
        <v>12655</v>
      </c>
      <c r="D6" s="290">
        <v>12426.66</v>
      </c>
      <c r="E6" s="290">
        <v>12644.99</v>
      </c>
      <c r="F6" s="290">
        <v>12430.4</v>
      </c>
      <c r="G6" s="290">
        <f aca="true" t="shared" si="0" ref="G6:G27">+E6-F6</f>
        <v>214.59000000000015</v>
      </c>
      <c r="H6" s="290">
        <f aca="true" t="shared" si="1" ref="H6:H27">+(G6)/F6*100</f>
        <v>1.7263322177886484</v>
      </c>
      <c r="I6" s="286"/>
      <c r="J6" s="286"/>
      <c r="K6" s="286"/>
      <c r="L6" s="43"/>
      <c r="M6" s="82"/>
    </row>
    <row r="7" spans="1:13" ht="12.75" customHeight="1">
      <c r="A7" s="289" t="s">
        <v>563</v>
      </c>
      <c r="B7" s="290">
        <v>5243.23</v>
      </c>
      <c r="C7" s="290">
        <v>5289.87</v>
      </c>
      <c r="D7" s="290">
        <v>5243.23</v>
      </c>
      <c r="E7" s="290">
        <v>5286.67</v>
      </c>
      <c r="F7" s="290">
        <v>5235.57</v>
      </c>
      <c r="G7" s="290">
        <f t="shared" si="0"/>
        <v>51.100000000000364</v>
      </c>
      <c r="H7" s="290">
        <f t="shared" si="1"/>
        <v>0.9760159829779828</v>
      </c>
      <c r="I7" s="286"/>
      <c r="J7" s="286"/>
      <c r="K7" s="286"/>
      <c r="L7" s="43"/>
      <c r="M7" s="82"/>
    </row>
    <row r="8" spans="1:13" ht="12.75" customHeight="1">
      <c r="A8" s="289" t="s">
        <v>564</v>
      </c>
      <c r="B8" s="290">
        <v>6285.23</v>
      </c>
      <c r="C8" s="290">
        <v>6341.42</v>
      </c>
      <c r="D8" s="290">
        <v>6285.23</v>
      </c>
      <c r="E8" s="290">
        <v>6335.07</v>
      </c>
      <c r="F8" s="290">
        <v>6274.64</v>
      </c>
      <c r="G8" s="290">
        <f t="shared" si="0"/>
        <v>60.42999999999938</v>
      </c>
      <c r="H8" s="290">
        <f t="shared" si="1"/>
        <v>0.9630831410248138</v>
      </c>
      <c r="I8" s="286"/>
      <c r="J8" s="286"/>
      <c r="K8" s="286"/>
      <c r="L8" s="43"/>
      <c r="M8" s="82"/>
    </row>
    <row r="9" spans="1:13" ht="12.75" customHeight="1">
      <c r="A9" s="289" t="s">
        <v>565</v>
      </c>
      <c r="B9" s="290">
        <v>6297.14</v>
      </c>
      <c r="C9" s="290">
        <v>6376.09</v>
      </c>
      <c r="D9" s="290">
        <v>6275.16</v>
      </c>
      <c r="E9" s="290">
        <v>6372.2</v>
      </c>
      <c r="F9" s="290">
        <v>6273.09</v>
      </c>
      <c r="G9" s="290">
        <f t="shared" si="0"/>
        <v>99.10999999999967</v>
      </c>
      <c r="H9" s="290">
        <f t="shared" si="1"/>
        <v>1.5799231319812035</v>
      </c>
      <c r="I9" s="291"/>
      <c r="J9" s="291"/>
      <c r="K9" s="291"/>
      <c r="L9" s="291"/>
      <c r="M9" s="292"/>
    </row>
    <row r="10" spans="1:13" ht="12.75" customHeight="1">
      <c r="A10" s="289" t="s">
        <v>566</v>
      </c>
      <c r="B10" s="290">
        <v>1487.77</v>
      </c>
      <c r="C10" s="290">
        <v>1506.75</v>
      </c>
      <c r="D10" s="290">
        <v>1483.57</v>
      </c>
      <c r="E10" s="290">
        <v>1505.94</v>
      </c>
      <c r="F10" s="290">
        <v>1482.62</v>
      </c>
      <c r="G10" s="290">
        <f t="shared" si="0"/>
        <v>23.320000000000164</v>
      </c>
      <c r="H10" s="290">
        <f t="shared" si="1"/>
        <v>1.5728912330873837</v>
      </c>
      <c r="I10" s="293"/>
      <c r="J10" s="293"/>
      <c r="K10" s="293"/>
      <c r="L10" s="293"/>
      <c r="M10" s="81"/>
    </row>
    <row r="11" spans="1:13" ht="12.75" customHeight="1">
      <c r="A11" s="289" t="s">
        <v>567</v>
      </c>
      <c r="B11" s="290">
        <v>4752</v>
      </c>
      <c r="C11" s="290">
        <v>4807.56</v>
      </c>
      <c r="D11" s="290">
        <v>4740.1</v>
      </c>
      <c r="E11" s="290">
        <v>4805.25</v>
      </c>
      <c r="F11" s="290">
        <v>4735.6</v>
      </c>
      <c r="G11" s="290">
        <f t="shared" si="0"/>
        <v>69.64999999999964</v>
      </c>
      <c r="H11" s="290">
        <f t="shared" si="1"/>
        <v>1.4707745586620413</v>
      </c>
      <c r="I11" s="293"/>
      <c r="J11" s="293"/>
      <c r="K11" s="293"/>
      <c r="L11" s="293"/>
      <c r="M11" s="81"/>
    </row>
    <row r="12" spans="1:13" ht="12.75" customHeight="1">
      <c r="A12" s="294" t="s">
        <v>568</v>
      </c>
      <c r="B12" s="290"/>
      <c r="C12" s="290"/>
      <c r="D12" s="290"/>
      <c r="E12" s="290"/>
      <c r="F12" s="290"/>
      <c r="G12" s="290"/>
      <c r="H12" s="290"/>
      <c r="I12" s="293"/>
      <c r="J12" s="293"/>
      <c r="K12" s="293"/>
      <c r="L12" s="293"/>
      <c r="M12" s="81"/>
    </row>
    <row r="13" spans="1:13" ht="12.75" customHeight="1">
      <c r="A13" s="289" t="s">
        <v>569</v>
      </c>
      <c r="B13" s="290">
        <v>4799.7</v>
      </c>
      <c r="C13" s="290">
        <v>4854.02</v>
      </c>
      <c r="D13" s="290">
        <v>4779.34</v>
      </c>
      <c r="E13" s="290">
        <v>4846.34</v>
      </c>
      <c r="F13" s="290">
        <v>4794.72</v>
      </c>
      <c r="G13" s="290">
        <f t="shared" si="0"/>
        <v>51.61999999999989</v>
      </c>
      <c r="H13" s="290">
        <f t="shared" si="1"/>
        <v>1.0766009276871202</v>
      </c>
      <c r="I13" s="293"/>
      <c r="J13" s="293"/>
      <c r="K13" s="293"/>
      <c r="L13" s="293"/>
      <c r="M13" s="81"/>
    </row>
    <row r="14" spans="1:13" ht="12.75" customHeight="1">
      <c r="A14" s="289" t="s">
        <v>570</v>
      </c>
      <c r="B14" s="290">
        <v>6171.68</v>
      </c>
      <c r="C14" s="290">
        <v>6243.03</v>
      </c>
      <c r="D14" s="290">
        <v>6075.42</v>
      </c>
      <c r="E14" s="290">
        <v>6218.19</v>
      </c>
      <c r="F14" s="290">
        <v>6107.72</v>
      </c>
      <c r="G14" s="290">
        <f t="shared" si="0"/>
        <v>110.46999999999935</v>
      </c>
      <c r="H14" s="290">
        <f t="shared" si="1"/>
        <v>1.8086945701505528</v>
      </c>
      <c r="I14" s="293"/>
      <c r="J14" s="293"/>
      <c r="K14" s="293"/>
      <c r="L14" s="293"/>
      <c r="M14" s="81"/>
    </row>
    <row r="15" spans="1:13" ht="12.75" customHeight="1">
      <c r="A15" s="289" t="s">
        <v>571</v>
      </c>
      <c r="B15" s="290">
        <v>3478.04</v>
      </c>
      <c r="C15" s="290">
        <v>3551.88</v>
      </c>
      <c r="D15" s="290">
        <v>3476.5</v>
      </c>
      <c r="E15" s="290">
        <v>3545.96</v>
      </c>
      <c r="F15" s="290">
        <v>3476.38</v>
      </c>
      <c r="G15" s="290">
        <f t="shared" si="0"/>
        <v>69.57999999999993</v>
      </c>
      <c r="H15" s="290">
        <f t="shared" si="1"/>
        <v>2.001507315080628</v>
      </c>
      <c r="I15" s="293"/>
      <c r="J15" s="293"/>
      <c r="K15" s="293"/>
      <c r="L15" s="293"/>
      <c r="M15" s="81"/>
    </row>
    <row r="16" spans="1:13" ht="12.75" customHeight="1">
      <c r="A16" s="289" t="s">
        <v>572</v>
      </c>
      <c r="B16" s="290">
        <v>8359.24</v>
      </c>
      <c r="C16" s="290">
        <v>8523.73</v>
      </c>
      <c r="D16" s="290">
        <v>8321.4</v>
      </c>
      <c r="E16" s="290">
        <v>8508.75</v>
      </c>
      <c r="F16" s="290">
        <v>8334.96</v>
      </c>
      <c r="G16" s="290">
        <f t="shared" si="0"/>
        <v>173.79000000000087</v>
      </c>
      <c r="H16" s="290">
        <f t="shared" si="1"/>
        <v>2.08507299375163</v>
      </c>
      <c r="I16" s="293"/>
      <c r="J16" s="293"/>
      <c r="K16" s="293"/>
      <c r="L16" s="293"/>
      <c r="M16" s="81"/>
    </row>
    <row r="17" spans="1:13" ht="12.75" customHeight="1">
      <c r="A17" s="289" t="s">
        <v>573</v>
      </c>
      <c r="B17" s="290">
        <v>1629.09</v>
      </c>
      <c r="C17" s="290">
        <v>1630.93</v>
      </c>
      <c r="D17" s="290">
        <v>1612.45</v>
      </c>
      <c r="E17" s="290">
        <v>1620.85</v>
      </c>
      <c r="F17" s="290">
        <v>1625.99</v>
      </c>
      <c r="G17" s="290">
        <f t="shared" si="0"/>
        <v>-5.1400000000001</v>
      </c>
      <c r="H17" s="290">
        <f t="shared" si="1"/>
        <v>-0.3161151052589561</v>
      </c>
      <c r="I17" s="293"/>
      <c r="J17" s="295"/>
      <c r="K17" s="295"/>
      <c r="L17" s="295"/>
      <c r="M17" s="296"/>
    </row>
    <row r="18" spans="1:13" ht="12.75" customHeight="1">
      <c r="A18" s="289" t="s">
        <v>574</v>
      </c>
      <c r="B18" s="290">
        <v>3467.77</v>
      </c>
      <c r="C18" s="290">
        <v>3501.79</v>
      </c>
      <c r="D18" s="290">
        <v>3467.77</v>
      </c>
      <c r="E18" s="290">
        <v>3486.12</v>
      </c>
      <c r="F18" s="290">
        <v>3459.06</v>
      </c>
      <c r="G18" s="290">
        <f t="shared" si="0"/>
        <v>27.059999999999945</v>
      </c>
      <c r="H18" s="290">
        <f t="shared" si="1"/>
        <v>0.7822934554474321</v>
      </c>
      <c r="I18" s="293"/>
      <c r="J18" s="293"/>
      <c r="K18" s="293"/>
      <c r="L18" s="293"/>
      <c r="M18" s="81"/>
    </row>
    <row r="19" spans="1:13" ht="12.75" customHeight="1">
      <c r="A19" s="289" t="s">
        <v>197</v>
      </c>
      <c r="B19" s="290">
        <v>4882.08</v>
      </c>
      <c r="C19" s="290">
        <v>4975.64</v>
      </c>
      <c r="D19" s="290">
        <v>4882.08</v>
      </c>
      <c r="E19" s="290">
        <v>4967.35</v>
      </c>
      <c r="F19" s="290">
        <v>4879.46</v>
      </c>
      <c r="G19" s="290">
        <f t="shared" si="0"/>
        <v>87.89000000000033</v>
      </c>
      <c r="H19" s="290">
        <f t="shared" si="1"/>
        <v>1.801223905924023</v>
      </c>
      <c r="I19" s="293"/>
      <c r="J19" s="293"/>
      <c r="K19" s="293"/>
      <c r="L19" s="293"/>
      <c r="M19" s="81"/>
    </row>
    <row r="20" spans="1:13" ht="12.75" customHeight="1">
      <c r="A20" s="289" t="s">
        <v>575</v>
      </c>
      <c r="B20" s="290">
        <v>8121.29</v>
      </c>
      <c r="C20" s="290">
        <v>8155.43</v>
      </c>
      <c r="D20" s="290">
        <v>8050.12</v>
      </c>
      <c r="E20" s="290">
        <v>8094.36</v>
      </c>
      <c r="F20" s="290">
        <v>8071.82</v>
      </c>
      <c r="G20" s="290">
        <f t="shared" si="0"/>
        <v>22.539999999999964</v>
      </c>
      <c r="H20" s="290">
        <f t="shared" si="1"/>
        <v>0.27924309511361706</v>
      </c>
      <c r="I20" s="293"/>
      <c r="J20" s="293"/>
      <c r="K20" s="293"/>
      <c r="L20" s="293"/>
      <c r="M20" s="81"/>
    </row>
    <row r="21" spans="1:13" ht="12.75" customHeight="1">
      <c r="A21" s="289" t="s">
        <v>576</v>
      </c>
      <c r="B21" s="290">
        <v>6067.39</v>
      </c>
      <c r="C21" s="290">
        <v>6167.58</v>
      </c>
      <c r="D21" s="290">
        <v>6059.85</v>
      </c>
      <c r="E21" s="290">
        <v>6152.57</v>
      </c>
      <c r="F21" s="290">
        <v>6049.3</v>
      </c>
      <c r="G21" s="290">
        <f t="shared" si="0"/>
        <v>103.26999999999953</v>
      </c>
      <c r="H21" s="290">
        <f t="shared" si="1"/>
        <v>1.7071396690526097</v>
      </c>
      <c r="I21" s="293"/>
      <c r="J21" s="295"/>
      <c r="K21" s="295"/>
      <c r="L21" s="295"/>
      <c r="M21" s="296"/>
    </row>
    <row r="22" spans="1:13" ht="12.75" customHeight="1">
      <c r="A22" s="289" t="s">
        <v>577</v>
      </c>
      <c r="B22" s="290">
        <v>5449.27</v>
      </c>
      <c r="C22" s="290">
        <v>5594.97</v>
      </c>
      <c r="D22" s="290">
        <v>5449.27</v>
      </c>
      <c r="E22" s="290">
        <v>5586.39</v>
      </c>
      <c r="F22" s="290">
        <v>5443.75</v>
      </c>
      <c r="G22" s="290">
        <f t="shared" si="0"/>
        <v>142.64000000000033</v>
      </c>
      <c r="H22" s="290">
        <f t="shared" si="1"/>
        <v>2.6202525832376637</v>
      </c>
      <c r="I22" s="293"/>
      <c r="J22" s="293"/>
      <c r="K22" s="293"/>
      <c r="L22" s="293"/>
      <c r="M22" s="81"/>
    </row>
    <row r="23" spans="1:13" ht="12.75" customHeight="1">
      <c r="A23" s="289" t="s">
        <v>578</v>
      </c>
      <c r="B23" s="290">
        <v>3439.33</v>
      </c>
      <c r="C23" s="290">
        <v>3512.21</v>
      </c>
      <c r="D23" s="290">
        <v>3439.33</v>
      </c>
      <c r="E23" s="290">
        <v>3508.21</v>
      </c>
      <c r="F23" s="290">
        <v>3431.66</v>
      </c>
      <c r="G23" s="290">
        <f t="shared" si="0"/>
        <v>76.55000000000018</v>
      </c>
      <c r="H23" s="290">
        <f t="shared" si="1"/>
        <v>2.230698845456723</v>
      </c>
      <c r="I23" s="293"/>
      <c r="J23" s="293"/>
      <c r="K23" s="293"/>
      <c r="L23" s="293"/>
      <c r="M23" s="81"/>
    </row>
    <row r="24" spans="1:13" ht="12.75" customHeight="1">
      <c r="A24" s="294" t="s">
        <v>579</v>
      </c>
      <c r="B24" s="290"/>
      <c r="C24" s="290"/>
      <c r="D24" s="290"/>
      <c r="E24" s="290"/>
      <c r="F24" s="290"/>
      <c r="G24" s="290"/>
      <c r="H24" s="290"/>
      <c r="I24" s="297"/>
      <c r="J24" s="298"/>
      <c r="K24" s="298"/>
      <c r="L24" s="298"/>
      <c r="M24" s="292"/>
    </row>
    <row r="25" spans="1:13" ht="12.75" customHeight="1">
      <c r="A25" s="289" t="s">
        <v>580</v>
      </c>
      <c r="B25" s="290">
        <v>2324.76</v>
      </c>
      <c r="C25" s="290">
        <v>2356.75</v>
      </c>
      <c r="D25" s="290">
        <v>2313.96</v>
      </c>
      <c r="E25" s="290">
        <v>2354.89</v>
      </c>
      <c r="F25" s="290">
        <v>2314.66</v>
      </c>
      <c r="G25" s="290">
        <f t="shared" si="0"/>
        <v>40.23000000000002</v>
      </c>
      <c r="H25" s="290">
        <f t="shared" si="1"/>
        <v>1.7380522409338746</v>
      </c>
      <c r="I25" s="298"/>
      <c r="J25" s="298"/>
      <c r="K25" s="298"/>
      <c r="L25" s="298"/>
      <c r="M25" s="292"/>
    </row>
    <row r="26" spans="1:13" ht="12.75" customHeight="1">
      <c r="A26" s="289" t="s">
        <v>581</v>
      </c>
      <c r="B26" s="290">
        <v>1477.52</v>
      </c>
      <c r="C26" s="290">
        <v>1496.21</v>
      </c>
      <c r="D26" s="290">
        <v>1472.36</v>
      </c>
      <c r="E26" s="290">
        <v>1495.3</v>
      </c>
      <c r="F26" s="290">
        <v>1471.87</v>
      </c>
      <c r="G26" s="290">
        <f t="shared" si="0"/>
        <v>23.430000000000064</v>
      </c>
      <c r="H26" s="290">
        <f t="shared" si="1"/>
        <v>1.5918525413249858</v>
      </c>
      <c r="I26" s="298"/>
      <c r="J26" s="298"/>
      <c r="K26" s="298"/>
      <c r="L26" s="298"/>
      <c r="M26" s="292"/>
    </row>
    <row r="27" spans="1:13" ht="12.75" customHeight="1">
      <c r="A27" s="289" t="s">
        <v>582</v>
      </c>
      <c r="B27" s="290">
        <v>561.8</v>
      </c>
      <c r="C27" s="290">
        <v>569.03</v>
      </c>
      <c r="D27" s="290">
        <v>560.21</v>
      </c>
      <c r="E27" s="290">
        <v>568.72</v>
      </c>
      <c r="F27" s="290">
        <v>559.85</v>
      </c>
      <c r="G27" s="290">
        <f t="shared" si="0"/>
        <v>8.870000000000005</v>
      </c>
      <c r="H27" s="290">
        <f t="shared" si="1"/>
        <v>1.5843529516834876</v>
      </c>
      <c r="I27" s="73"/>
      <c r="J27" s="295"/>
      <c r="K27" s="299"/>
      <c r="L27" s="299"/>
      <c r="M27" s="292"/>
    </row>
    <row r="28" spans="1:13" ht="12.75" customHeight="1">
      <c r="A28" s="300"/>
      <c r="B28" s="301"/>
      <c r="C28" s="301"/>
      <c r="D28" s="301"/>
      <c r="E28" s="301"/>
      <c r="F28" s="301"/>
      <c r="G28" s="301"/>
      <c r="H28" s="301"/>
      <c r="J28" s="299"/>
      <c r="K28" s="299"/>
      <c r="L28" s="299"/>
      <c r="M28" s="292"/>
    </row>
    <row r="29" spans="1:13" ht="12.75" customHeight="1">
      <c r="A29" s="293" t="s">
        <v>583</v>
      </c>
      <c r="B29" s="302"/>
      <c r="C29" s="302"/>
      <c r="D29" s="302"/>
      <c r="E29" s="302"/>
      <c r="F29" s="302"/>
      <c r="G29" s="302"/>
      <c r="H29" s="302"/>
      <c r="I29" s="299"/>
      <c r="J29" s="303"/>
      <c r="K29" s="303"/>
      <c r="L29" s="303"/>
      <c r="M29" s="82"/>
    </row>
    <row r="30" spans="1:13" ht="12.75" customHeight="1">
      <c r="A30" s="303" t="s">
        <v>584</v>
      </c>
      <c r="B30" s="304"/>
      <c r="C30" s="304"/>
      <c r="D30" s="304"/>
      <c r="E30" s="304"/>
      <c r="F30" s="304"/>
      <c r="G30" s="304"/>
      <c r="H30" s="304"/>
      <c r="I30" s="303"/>
      <c r="J30" s="303"/>
      <c r="K30" s="303"/>
      <c r="L30" s="303"/>
      <c r="M30" s="82"/>
    </row>
    <row r="31" spans="1:13" ht="12.75" customHeight="1">
      <c r="A31" s="305" t="s">
        <v>585</v>
      </c>
      <c r="B31" s="303"/>
      <c r="C31" s="303"/>
      <c r="D31" s="303"/>
      <c r="E31" s="303"/>
      <c r="F31" s="303"/>
      <c r="G31" s="303"/>
      <c r="H31" s="303"/>
      <c r="I31" s="303"/>
      <c r="J31" s="303"/>
      <c r="K31" s="303"/>
      <c r="L31" s="303"/>
      <c r="M31" s="82"/>
    </row>
    <row r="32" spans="1:13" ht="12.75" customHeight="1">
      <c r="A32" s="305" t="s">
        <v>586</v>
      </c>
      <c r="B32" s="303"/>
      <c r="C32" s="303"/>
      <c r="D32" s="303"/>
      <c r="E32" s="303"/>
      <c r="F32" s="303"/>
      <c r="G32" s="303"/>
      <c r="H32" s="303"/>
      <c r="I32" s="303"/>
      <c r="J32" s="303"/>
      <c r="K32" s="303"/>
      <c r="L32" s="303"/>
      <c r="M32" s="82"/>
    </row>
    <row r="33" spans="1:13" ht="12.75" customHeight="1">
      <c r="A33" s="305"/>
      <c r="B33" s="303"/>
      <c r="C33" s="303"/>
      <c r="D33" s="303"/>
      <c r="E33" s="303"/>
      <c r="F33" s="303"/>
      <c r="G33" s="303"/>
      <c r="H33" s="303"/>
      <c r="I33" s="303"/>
      <c r="J33" s="303"/>
      <c r="K33" s="303"/>
      <c r="L33" s="303"/>
      <c r="M33" s="82"/>
    </row>
    <row r="34" spans="1:13" ht="12.75" customHeight="1">
      <c r="A34" s="306" t="s">
        <v>587</v>
      </c>
      <c r="B34" s="307"/>
      <c r="C34" s="307"/>
      <c r="D34" s="282" t="s">
        <v>553</v>
      </c>
      <c r="E34" s="307"/>
      <c r="F34" s="307"/>
      <c r="G34" s="307"/>
      <c r="H34" s="307"/>
      <c r="I34" s="303"/>
      <c r="J34" s="303"/>
      <c r="K34" s="303"/>
      <c r="L34" s="303"/>
      <c r="M34" s="82"/>
    </row>
    <row r="35" spans="1:13" ht="12.75" customHeight="1">
      <c r="A35" s="458" t="s">
        <v>588</v>
      </c>
      <c r="B35" s="459"/>
      <c r="C35" s="459"/>
      <c r="D35" s="459"/>
      <c r="E35" s="459"/>
      <c r="F35" s="459"/>
      <c r="G35" s="459"/>
      <c r="H35" s="459"/>
      <c r="I35" s="120"/>
      <c r="J35" s="120"/>
      <c r="K35" s="120"/>
      <c r="L35" s="120"/>
      <c r="M35" s="120"/>
    </row>
    <row r="36" spans="1:13" ht="12.75" customHeight="1">
      <c r="A36" s="308" t="s">
        <v>589</v>
      </c>
      <c r="B36" s="105"/>
      <c r="C36" s="105"/>
      <c r="D36" s="105"/>
      <c r="E36" s="105"/>
      <c r="F36" s="105"/>
      <c r="G36" s="105"/>
      <c r="I36" s="120"/>
      <c r="J36" s="120"/>
      <c r="K36" s="120"/>
      <c r="L36" s="120"/>
      <c r="M36" s="120"/>
    </row>
    <row r="37" spans="1:13" ht="12.75" customHeight="1">
      <c r="A37" s="309"/>
      <c r="B37" s="310"/>
      <c r="C37" s="309"/>
      <c r="D37" s="309"/>
      <c r="E37" s="309"/>
      <c r="F37" s="309"/>
      <c r="G37" s="309"/>
      <c r="H37" s="309"/>
      <c r="K37" s="120"/>
      <c r="L37" s="120"/>
      <c r="M37" s="120"/>
    </row>
    <row r="38" spans="1:13" ht="12.75" customHeight="1">
      <c r="A38" s="311" t="s">
        <v>590</v>
      </c>
      <c r="B38" s="312">
        <v>4965.07</v>
      </c>
      <c r="C38" s="313"/>
      <c r="D38" s="313"/>
      <c r="E38" s="313"/>
      <c r="F38" s="313"/>
      <c r="G38" s="313"/>
      <c r="H38" s="313"/>
      <c r="I38" s="314"/>
      <c r="J38" s="314"/>
      <c r="K38" s="314"/>
      <c r="L38" s="303"/>
      <c r="M38" s="82"/>
    </row>
    <row r="39" spans="1:13" ht="12.75" customHeight="1">
      <c r="A39" s="311" t="s">
        <v>591</v>
      </c>
      <c r="B39" s="315">
        <v>2809.6</v>
      </c>
      <c r="C39" s="313"/>
      <c r="D39" s="316"/>
      <c r="E39" s="316"/>
      <c r="F39" s="316"/>
      <c r="G39" s="316"/>
      <c r="H39" s="316"/>
      <c r="I39" s="317"/>
      <c r="J39" s="317"/>
      <c r="K39" s="317"/>
      <c r="L39" s="318"/>
      <c r="M39" s="292"/>
    </row>
    <row r="40" spans="1:13" ht="12.75" customHeight="1">
      <c r="A40" s="311" t="s">
        <v>592</v>
      </c>
      <c r="B40" s="319">
        <v>2830742</v>
      </c>
      <c r="C40" s="320"/>
      <c r="D40" s="313"/>
      <c r="E40" s="313"/>
      <c r="F40" s="313"/>
      <c r="G40" s="313"/>
      <c r="H40" s="313"/>
      <c r="I40" s="313"/>
      <c r="J40" s="313"/>
      <c r="K40" s="314"/>
      <c r="L40" s="314"/>
      <c r="M40" s="82"/>
    </row>
    <row r="41" spans="1:13" ht="12.75" customHeight="1">
      <c r="A41" s="321" t="s">
        <v>593</v>
      </c>
      <c r="B41" s="322">
        <v>3257850</v>
      </c>
      <c r="C41" s="313"/>
      <c r="D41" s="313"/>
      <c r="E41" s="313"/>
      <c r="F41" s="313"/>
      <c r="G41" s="313"/>
      <c r="H41" s="313"/>
      <c r="I41" s="313"/>
      <c r="J41" s="313"/>
      <c r="K41" s="313"/>
      <c r="L41" s="313"/>
      <c r="M41" s="82"/>
    </row>
    <row r="42" spans="1:13" ht="12.75" customHeight="1">
      <c r="A42" s="323"/>
      <c r="B42" s="324"/>
      <c r="C42" s="325"/>
      <c r="D42" s="325"/>
      <c r="E42" s="325"/>
      <c r="F42" s="325"/>
      <c r="G42" s="325"/>
      <c r="H42" s="325"/>
      <c r="I42" s="314"/>
      <c r="J42" s="314"/>
      <c r="K42" s="314"/>
      <c r="L42" s="314"/>
      <c r="M42" s="82"/>
    </row>
    <row r="43" spans="1:13" ht="12.75" customHeight="1">
      <c r="A43" s="313"/>
      <c r="B43" s="313"/>
      <c r="C43" s="313"/>
      <c r="D43" s="313"/>
      <c r="E43" s="313"/>
      <c r="F43" s="313"/>
      <c r="G43" s="313"/>
      <c r="H43" s="313"/>
      <c r="I43" s="313"/>
      <c r="J43" s="313"/>
      <c r="K43" s="303"/>
      <c r="L43" s="303"/>
      <c r="M43" s="82"/>
    </row>
    <row r="44" spans="1:13" ht="12.75" customHeight="1">
      <c r="A44" s="326" t="s">
        <v>554</v>
      </c>
      <c r="B44" s="327" t="s">
        <v>594</v>
      </c>
      <c r="C44" s="327" t="s">
        <v>555</v>
      </c>
      <c r="D44" s="327" t="s">
        <v>556</v>
      </c>
      <c r="E44" s="327" t="s">
        <v>557</v>
      </c>
      <c r="F44" s="327" t="s">
        <v>558</v>
      </c>
      <c r="G44" s="327" t="s">
        <v>595</v>
      </c>
      <c r="H44" s="328"/>
      <c r="I44" s="303"/>
      <c r="J44" s="303"/>
      <c r="K44" s="303"/>
      <c r="L44" s="303"/>
      <c r="M44" s="82"/>
    </row>
    <row r="45" spans="1:13" ht="12.75" customHeight="1">
      <c r="A45" s="329"/>
      <c r="B45" s="330"/>
      <c r="C45" s="330"/>
      <c r="D45" s="330"/>
      <c r="E45" s="330"/>
      <c r="F45" s="330"/>
      <c r="G45" s="330"/>
      <c r="H45" s="328"/>
      <c r="I45" s="293"/>
      <c r="J45" s="293"/>
      <c r="K45" s="293"/>
      <c r="L45" s="303"/>
      <c r="M45" s="82"/>
    </row>
    <row r="46" spans="1:13" ht="12.75" customHeight="1">
      <c r="A46" s="331" t="s">
        <v>596</v>
      </c>
      <c r="B46" s="332">
        <v>3608.55</v>
      </c>
      <c r="C46" s="332">
        <v>3611.3</v>
      </c>
      <c r="D46" s="332">
        <v>3683.35</v>
      </c>
      <c r="E46" s="332">
        <v>3602.85</v>
      </c>
      <c r="F46" s="332">
        <v>3678.9</v>
      </c>
      <c r="G46" s="332">
        <v>70.35</v>
      </c>
      <c r="H46" s="333"/>
      <c r="I46" s="299"/>
      <c r="J46" s="299"/>
      <c r="K46" s="299"/>
      <c r="L46" s="299"/>
      <c r="M46" s="292"/>
    </row>
    <row r="47" spans="1:13" ht="12.75" customHeight="1">
      <c r="A47" s="331" t="s">
        <v>597</v>
      </c>
      <c r="B47" s="332">
        <v>5159.2</v>
      </c>
      <c r="C47" s="332">
        <v>5131.05</v>
      </c>
      <c r="D47" s="332">
        <v>5270.85</v>
      </c>
      <c r="E47" s="332">
        <v>5131.05</v>
      </c>
      <c r="F47" s="332">
        <v>5262</v>
      </c>
      <c r="G47" s="332">
        <v>102.8</v>
      </c>
      <c r="H47" s="328"/>
      <c r="I47" s="303"/>
      <c r="J47" s="303"/>
      <c r="K47" s="303"/>
      <c r="L47" s="303"/>
      <c r="M47" s="82"/>
    </row>
    <row r="48" spans="1:13" ht="12.75" customHeight="1">
      <c r="A48" s="331" t="s">
        <v>598</v>
      </c>
      <c r="B48" s="332">
        <v>6419.4</v>
      </c>
      <c r="C48" s="332">
        <v>6447.6</v>
      </c>
      <c r="D48" s="332">
        <v>6542.65</v>
      </c>
      <c r="E48" s="332">
        <v>6432.05</v>
      </c>
      <c r="F48" s="332">
        <v>6537.1</v>
      </c>
      <c r="G48" s="332">
        <v>117.7</v>
      </c>
      <c r="H48" s="328"/>
      <c r="I48" s="303"/>
      <c r="J48" s="303"/>
      <c r="K48" s="303"/>
      <c r="L48" s="303"/>
      <c r="M48" s="82"/>
    </row>
    <row r="49" spans="1:13" ht="12.75" customHeight="1">
      <c r="A49" s="331" t="s">
        <v>599</v>
      </c>
      <c r="B49" s="332">
        <v>2833.4</v>
      </c>
      <c r="C49" s="332">
        <v>2838.75</v>
      </c>
      <c r="D49" s="332">
        <v>2894.7</v>
      </c>
      <c r="E49" s="332">
        <v>2832.1</v>
      </c>
      <c r="F49" s="332">
        <v>2891.85</v>
      </c>
      <c r="G49" s="332">
        <v>58.45</v>
      </c>
      <c r="H49" s="328"/>
      <c r="I49" s="303"/>
      <c r="J49" s="303"/>
      <c r="K49" s="303"/>
      <c r="L49" s="303"/>
      <c r="M49" s="82"/>
    </row>
    <row r="50" spans="1:13" ht="12.75" customHeight="1">
      <c r="A50" s="331" t="s">
        <v>600</v>
      </c>
      <c r="B50" s="332">
        <v>4893.45</v>
      </c>
      <c r="C50" s="332">
        <v>4900.15</v>
      </c>
      <c r="D50" s="332">
        <v>4992.3</v>
      </c>
      <c r="E50" s="332">
        <v>4871.45</v>
      </c>
      <c r="F50" s="332">
        <v>4979.45</v>
      </c>
      <c r="G50" s="332">
        <v>86</v>
      </c>
      <c r="H50" s="328"/>
      <c r="I50" s="303"/>
      <c r="J50" s="303"/>
      <c r="K50" s="303"/>
      <c r="L50" s="303"/>
      <c r="M50" s="82"/>
    </row>
    <row r="51" spans="1:13" ht="12.75" customHeight="1">
      <c r="A51" s="331" t="s">
        <v>601</v>
      </c>
      <c r="B51" s="332">
        <v>4599.05</v>
      </c>
      <c r="C51" s="332">
        <v>4613.1</v>
      </c>
      <c r="D51" s="332">
        <v>4668.45</v>
      </c>
      <c r="E51" s="332">
        <v>4608.05</v>
      </c>
      <c r="F51" s="332">
        <v>4664.35</v>
      </c>
      <c r="G51" s="332">
        <v>65.3</v>
      </c>
      <c r="H51" s="330"/>
      <c r="I51" s="334"/>
      <c r="J51" s="334"/>
      <c r="K51" s="334"/>
      <c r="L51" s="334"/>
      <c r="M51" s="335"/>
    </row>
    <row r="52" spans="1:13" ht="12.75" customHeight="1">
      <c r="A52" s="310" t="s">
        <v>602</v>
      </c>
      <c r="B52" s="336">
        <v>2993.15</v>
      </c>
      <c r="C52" s="336">
        <v>3010.15</v>
      </c>
      <c r="D52" s="336">
        <v>3044.65</v>
      </c>
      <c r="E52" s="336">
        <v>2996.95</v>
      </c>
      <c r="F52" s="336">
        <v>3042.35</v>
      </c>
      <c r="G52" s="336">
        <v>49.2</v>
      </c>
      <c r="H52" s="297"/>
      <c r="I52" s="298"/>
      <c r="J52" s="299"/>
      <c r="K52" s="299"/>
      <c r="L52" s="299"/>
      <c r="M52" s="292"/>
    </row>
    <row r="53" spans="1:13" ht="12.75" customHeight="1">
      <c r="A53" s="337" t="s">
        <v>603</v>
      </c>
      <c r="B53" s="336">
        <v>3489.35</v>
      </c>
      <c r="C53" s="336">
        <v>3511.2</v>
      </c>
      <c r="D53" s="336">
        <v>3559.5</v>
      </c>
      <c r="E53" s="336">
        <v>3495.55</v>
      </c>
      <c r="F53" s="336">
        <v>3556.8</v>
      </c>
      <c r="G53" s="336">
        <v>67.45</v>
      </c>
      <c r="H53" s="297"/>
      <c r="I53" s="298"/>
      <c r="J53" s="299"/>
      <c r="K53" s="299"/>
      <c r="L53" s="299"/>
      <c r="M53" s="292"/>
    </row>
    <row r="54" spans="1:13" ht="12.75" customHeight="1">
      <c r="A54" s="323" t="s">
        <v>604</v>
      </c>
      <c r="B54" s="338"/>
      <c r="C54" s="338"/>
      <c r="D54" s="338"/>
      <c r="E54" s="338"/>
      <c r="F54" s="338"/>
      <c r="G54" s="338"/>
      <c r="H54" s="313"/>
      <c r="I54" s="303"/>
      <c r="J54" s="303"/>
      <c r="K54" s="303"/>
      <c r="L54" s="303"/>
      <c r="M54" s="82"/>
    </row>
    <row r="55" spans="1:13" ht="12.75" customHeight="1">
      <c r="A55" s="339" t="s">
        <v>605</v>
      </c>
      <c r="B55" s="307"/>
      <c r="C55" s="340"/>
      <c r="D55" s="282" t="s">
        <v>553</v>
      </c>
      <c r="E55" s="307"/>
      <c r="F55" s="307"/>
      <c r="G55" s="307"/>
      <c r="H55" s="307"/>
      <c r="I55" s="307"/>
      <c r="J55" s="303"/>
      <c r="K55" s="303"/>
      <c r="L55" s="303"/>
      <c r="M55" s="82"/>
    </row>
    <row r="56" spans="1:13" ht="12.75" customHeight="1">
      <c r="A56" s="341" t="s">
        <v>367</v>
      </c>
      <c r="B56" s="82" t="s">
        <v>606</v>
      </c>
      <c r="C56" s="342" t="s">
        <v>607</v>
      </c>
      <c r="D56" s="82" t="s">
        <v>608</v>
      </c>
      <c r="E56" s="303"/>
      <c r="F56" s="343" t="s">
        <v>609</v>
      </c>
      <c r="G56" s="344" t="s">
        <v>606</v>
      </c>
      <c r="H56" s="344" t="s">
        <v>610</v>
      </c>
      <c r="I56" s="344" t="s">
        <v>608</v>
      </c>
      <c r="J56" s="344"/>
      <c r="K56" s="344"/>
      <c r="L56" s="303"/>
      <c r="M56" s="82"/>
    </row>
    <row r="57" spans="1:13" ht="12.75" customHeight="1">
      <c r="A57" s="303"/>
      <c r="B57" s="296" t="s">
        <v>611</v>
      </c>
      <c r="C57" s="99" t="s">
        <v>301</v>
      </c>
      <c r="D57" s="296" t="s">
        <v>611</v>
      </c>
      <c r="E57" s="303"/>
      <c r="F57" s="344"/>
      <c r="G57" s="344" t="s">
        <v>612</v>
      </c>
      <c r="H57" s="344" t="s">
        <v>613</v>
      </c>
      <c r="I57" s="345" t="s">
        <v>612</v>
      </c>
      <c r="J57" s="344"/>
      <c r="K57" s="344"/>
      <c r="L57" s="303"/>
      <c r="M57" s="82"/>
    </row>
    <row r="58" spans="1:13" ht="12.75" customHeight="1">
      <c r="A58" s="346"/>
      <c r="B58" s="81"/>
      <c r="C58" s="347" t="s">
        <v>614</v>
      </c>
      <c r="D58" s="81"/>
      <c r="E58" s="297"/>
      <c r="F58" s="348"/>
      <c r="G58" s="348"/>
      <c r="H58" s="325"/>
      <c r="I58" s="325"/>
      <c r="J58" s="299"/>
      <c r="K58" s="299"/>
      <c r="L58" s="299"/>
      <c r="M58" s="292"/>
    </row>
    <row r="59" spans="1:13" ht="12.75" customHeight="1">
      <c r="A59" s="349">
        <v>1</v>
      </c>
      <c r="B59" s="350">
        <v>2</v>
      </c>
      <c r="C59" s="350">
        <v>3</v>
      </c>
      <c r="D59" s="350">
        <v>4</v>
      </c>
      <c r="E59" s="293"/>
      <c r="F59" s="351">
        <v>5</v>
      </c>
      <c r="G59" s="351">
        <v>6</v>
      </c>
      <c r="H59" s="351">
        <v>7</v>
      </c>
      <c r="I59" s="351">
        <v>8</v>
      </c>
      <c r="J59" s="303"/>
      <c r="K59" s="303"/>
      <c r="L59" s="303"/>
      <c r="M59" s="352"/>
    </row>
    <row r="60" spans="1:13" ht="12.75" customHeight="1">
      <c r="A60" s="295" t="s">
        <v>615</v>
      </c>
      <c r="B60" s="353">
        <v>600</v>
      </c>
      <c r="C60" s="353">
        <v>77552.23</v>
      </c>
      <c r="D60" s="353">
        <v>52</v>
      </c>
      <c r="E60" s="354"/>
      <c r="F60" s="355" t="s">
        <v>616</v>
      </c>
      <c r="G60" s="355">
        <v>285</v>
      </c>
      <c r="H60" s="355">
        <v>1040045.23</v>
      </c>
      <c r="I60" s="355">
        <v>431</v>
      </c>
      <c r="J60" s="249"/>
      <c r="K60" s="249"/>
      <c r="L60" s="299"/>
      <c r="M60" s="292"/>
    </row>
    <row r="61" spans="1:13" ht="12.75" customHeight="1">
      <c r="A61" s="303" t="s">
        <v>398</v>
      </c>
      <c r="B61" s="44">
        <v>400</v>
      </c>
      <c r="C61" s="356">
        <v>5541.9</v>
      </c>
      <c r="D61" s="81">
        <v>28</v>
      </c>
      <c r="E61" s="44"/>
      <c r="F61" s="44" t="s">
        <v>398</v>
      </c>
      <c r="G61" s="44">
        <v>3759</v>
      </c>
      <c r="H61" s="44">
        <v>899185.55</v>
      </c>
      <c r="I61" s="44">
        <v>9847</v>
      </c>
      <c r="J61" s="249"/>
      <c r="K61" s="249"/>
      <c r="L61" s="303"/>
      <c r="M61" s="82"/>
    </row>
    <row r="62" spans="1:13" ht="12.75" customHeight="1">
      <c r="A62" s="295" t="s">
        <v>617</v>
      </c>
      <c r="B62" s="81">
        <f>+B63+B64</f>
        <v>0</v>
      </c>
      <c r="C62" s="81">
        <f>+C63+C64</f>
        <v>0</v>
      </c>
      <c r="D62" s="81">
        <f>+D63+D64</f>
        <v>0</v>
      </c>
      <c r="E62" s="44"/>
      <c r="F62" s="44" t="s">
        <v>618</v>
      </c>
      <c r="G62" s="44">
        <f>G63+G64</f>
        <v>120</v>
      </c>
      <c r="H62" s="44">
        <f>H63+H64</f>
        <v>448000.16000000003</v>
      </c>
      <c r="I62" s="44">
        <f>I63+I64</f>
        <v>463</v>
      </c>
      <c r="J62" s="249"/>
      <c r="K62" s="249"/>
      <c r="L62" s="299"/>
      <c r="M62" s="292"/>
    </row>
    <row r="63" spans="1:13" ht="12.75" customHeight="1">
      <c r="A63" s="303" t="s">
        <v>619</v>
      </c>
      <c r="B63" s="44"/>
      <c r="C63" s="81"/>
      <c r="D63" s="81"/>
      <c r="E63" s="44"/>
      <c r="F63" s="44" t="s">
        <v>620</v>
      </c>
      <c r="G63" s="44">
        <v>56</v>
      </c>
      <c r="H63" s="44">
        <v>210267.39</v>
      </c>
      <c r="I63" s="44">
        <v>242</v>
      </c>
      <c r="J63" s="249"/>
      <c r="K63" s="249"/>
      <c r="L63" s="303"/>
      <c r="M63" s="82"/>
    </row>
    <row r="64" spans="1:13" ht="12.75" customHeight="1">
      <c r="A64" s="303" t="s">
        <v>621</v>
      </c>
      <c r="B64" s="81"/>
      <c r="C64" s="81"/>
      <c r="D64" s="81"/>
      <c r="E64" s="44"/>
      <c r="F64" s="44" t="s">
        <v>622</v>
      </c>
      <c r="G64" s="44">
        <v>64</v>
      </c>
      <c r="H64" s="44">
        <v>237732.77</v>
      </c>
      <c r="I64" s="44">
        <v>221</v>
      </c>
      <c r="J64" s="249"/>
      <c r="K64" s="249"/>
      <c r="L64" s="303"/>
      <c r="M64" s="82"/>
    </row>
    <row r="65" spans="1:13" ht="12.75" customHeight="1">
      <c r="A65" s="303" t="s">
        <v>396</v>
      </c>
      <c r="B65" s="44">
        <f>B66+B67</f>
        <v>0</v>
      </c>
      <c r="C65" s="105">
        <f>C66+C67</f>
        <v>0</v>
      </c>
      <c r="D65" s="105">
        <f>D66+D67</f>
        <v>0</v>
      </c>
      <c r="E65" s="44"/>
      <c r="F65" s="44" t="s">
        <v>396</v>
      </c>
      <c r="G65" s="44">
        <f>G66+G67</f>
        <v>308</v>
      </c>
      <c r="H65" s="44">
        <f>H66+H67</f>
        <v>47197.060000000005</v>
      </c>
      <c r="I65" s="44">
        <f>I66+I67</f>
        <v>1529</v>
      </c>
      <c r="J65" s="249"/>
      <c r="K65" s="249"/>
      <c r="L65" s="303"/>
      <c r="M65" s="82"/>
    </row>
    <row r="66" spans="1:13" ht="12.75" customHeight="1">
      <c r="A66" s="303" t="s">
        <v>619</v>
      </c>
      <c r="B66" s="105"/>
      <c r="C66" s="105"/>
      <c r="D66" s="105">
        <v>0</v>
      </c>
      <c r="E66" s="44"/>
      <c r="F66" s="44" t="s">
        <v>620</v>
      </c>
      <c r="G66" s="44">
        <v>249</v>
      </c>
      <c r="H66" s="44">
        <v>36128.12</v>
      </c>
      <c r="I66" s="44">
        <v>1317</v>
      </c>
      <c r="J66" s="249"/>
      <c r="K66" s="249"/>
      <c r="L66" s="303"/>
      <c r="M66" s="82"/>
    </row>
    <row r="67" spans="1:13" ht="12.75" customHeight="1">
      <c r="A67" s="357" t="s">
        <v>621</v>
      </c>
      <c r="B67" s="358">
        <v>0</v>
      </c>
      <c r="C67" s="358">
        <v>0</v>
      </c>
      <c r="D67" s="358">
        <v>0</v>
      </c>
      <c r="E67" s="359"/>
      <c r="F67" s="359" t="s">
        <v>623</v>
      </c>
      <c r="G67" s="359">
        <v>59</v>
      </c>
      <c r="H67" s="359">
        <v>11068.94</v>
      </c>
      <c r="I67" s="359">
        <v>212</v>
      </c>
      <c r="J67" s="249"/>
      <c r="K67" s="249"/>
      <c r="L67" s="303"/>
      <c r="M67" s="82"/>
    </row>
    <row r="68" spans="1:13" ht="12.75" customHeight="1">
      <c r="A68" s="293"/>
      <c r="B68" s="360"/>
      <c r="C68" s="360"/>
      <c r="D68" s="360"/>
      <c r="E68" s="293"/>
      <c r="F68" s="293"/>
      <c r="J68" s="303"/>
      <c r="K68" s="303"/>
      <c r="L68" s="303"/>
      <c r="M68" s="82"/>
    </row>
    <row r="69" spans="1:13" ht="12.75" customHeight="1">
      <c r="A69" s="357"/>
      <c r="B69" s="68"/>
      <c r="C69" s="68"/>
      <c r="D69" s="68"/>
      <c r="E69" s="357"/>
      <c r="F69" s="357"/>
      <c r="J69" s="293"/>
      <c r="K69" s="293"/>
      <c r="L69" s="293"/>
      <c r="M69" s="81"/>
    </row>
    <row r="70" spans="1:13" ht="12.75" customHeight="1">
      <c r="A70" s="280" t="s">
        <v>552</v>
      </c>
      <c r="B70" s="281"/>
      <c r="D70" s="282" t="s">
        <v>624</v>
      </c>
      <c r="E70" s="281"/>
      <c r="F70" s="281"/>
      <c r="J70" s="43"/>
      <c r="K70" s="43"/>
      <c r="L70" s="43"/>
      <c r="M70" s="82"/>
    </row>
    <row r="71" spans="1:13" ht="12.75" customHeight="1">
      <c r="A71" s="283" t="s">
        <v>554</v>
      </c>
      <c r="B71" s="284" t="s">
        <v>555</v>
      </c>
      <c r="C71" s="284" t="s">
        <v>556</v>
      </c>
      <c r="D71" s="284" t="s">
        <v>557</v>
      </c>
      <c r="E71" s="284" t="s">
        <v>558</v>
      </c>
      <c r="F71" s="284" t="s">
        <v>559</v>
      </c>
      <c r="G71" s="284" t="s">
        <v>560</v>
      </c>
      <c r="H71" s="284" t="s">
        <v>561</v>
      </c>
      <c r="I71" s="44"/>
      <c r="J71" s="43"/>
      <c r="K71" s="43"/>
      <c r="L71" s="43"/>
      <c r="M71" s="82"/>
    </row>
    <row r="72" spans="1:13" ht="12.75" customHeight="1">
      <c r="A72" s="285">
        <v>1</v>
      </c>
      <c r="B72" s="266">
        <v>2</v>
      </c>
      <c r="C72" s="266">
        <v>3</v>
      </c>
      <c r="D72" s="266">
        <v>4</v>
      </c>
      <c r="E72" s="266">
        <v>5</v>
      </c>
      <c r="F72" s="266">
        <v>6</v>
      </c>
      <c r="G72" s="266">
        <v>7</v>
      </c>
      <c r="H72" s="266">
        <v>8</v>
      </c>
      <c r="I72" s="82"/>
      <c r="J72" s="82"/>
      <c r="K72" s="82"/>
      <c r="L72" s="82"/>
      <c r="M72" s="82"/>
    </row>
    <row r="73" spans="1:13" ht="12.75" customHeight="1">
      <c r="A73" s="287"/>
      <c r="B73" s="361"/>
      <c r="C73" s="361"/>
      <c r="D73" s="361"/>
      <c r="E73" s="361"/>
      <c r="F73" s="361"/>
      <c r="G73" s="361"/>
      <c r="H73" s="361"/>
      <c r="I73" s="292"/>
      <c r="J73" s="292"/>
      <c r="K73" s="292"/>
      <c r="L73" s="292"/>
      <c r="M73" s="292"/>
    </row>
    <row r="74" spans="1:13" ht="12.75" customHeight="1">
      <c r="A74" s="289" t="s">
        <v>562</v>
      </c>
      <c r="B74" s="290">
        <v>12746.94</v>
      </c>
      <c r="C74" s="290">
        <v>12798.8</v>
      </c>
      <c r="D74" s="290">
        <v>12674.77</v>
      </c>
      <c r="E74" s="290">
        <v>12705.94</v>
      </c>
      <c r="F74" s="290">
        <v>12644.99</v>
      </c>
      <c r="G74" s="290">
        <v>60.95</v>
      </c>
      <c r="H74" s="290">
        <v>0.48</v>
      </c>
      <c r="I74" s="290"/>
      <c r="J74" s="362"/>
      <c r="K74" s="362"/>
      <c r="L74" s="362"/>
      <c r="M74" s="292"/>
    </row>
    <row r="75" spans="1:13" ht="12.75" customHeight="1">
      <c r="A75" s="289" t="s">
        <v>563</v>
      </c>
      <c r="B75" s="290">
        <v>5308.56</v>
      </c>
      <c r="C75" s="290">
        <v>5359.59</v>
      </c>
      <c r="D75" s="290">
        <v>5308.56</v>
      </c>
      <c r="E75" s="290">
        <v>5331.39</v>
      </c>
      <c r="F75" s="290">
        <v>5286.67</v>
      </c>
      <c r="G75" s="290">
        <v>44.72</v>
      </c>
      <c r="H75" s="290">
        <v>0.85</v>
      </c>
      <c r="I75" s="290"/>
      <c r="J75" s="78"/>
      <c r="K75" s="362"/>
      <c r="L75" s="362"/>
      <c r="M75" s="292"/>
    </row>
    <row r="76" spans="1:13" ht="12.75" customHeight="1">
      <c r="A76" s="289" t="s">
        <v>564</v>
      </c>
      <c r="B76" s="290">
        <v>6367.22</v>
      </c>
      <c r="C76" s="290">
        <v>6426.96</v>
      </c>
      <c r="D76" s="290">
        <v>6347.91</v>
      </c>
      <c r="E76" s="290">
        <v>6355.22</v>
      </c>
      <c r="F76" s="290">
        <v>6335.07</v>
      </c>
      <c r="G76" s="290">
        <v>20.15</v>
      </c>
      <c r="H76" s="290">
        <v>0.32</v>
      </c>
      <c r="I76" s="290"/>
      <c r="J76" s="78"/>
      <c r="K76" s="362"/>
      <c r="L76" s="362"/>
      <c r="M76" s="292"/>
    </row>
    <row r="77" spans="1:13" ht="12.75" customHeight="1">
      <c r="A77" s="289" t="s">
        <v>565</v>
      </c>
      <c r="B77" s="290">
        <v>6417.12</v>
      </c>
      <c r="C77" s="290">
        <v>6457.96</v>
      </c>
      <c r="D77" s="290">
        <v>6394.59</v>
      </c>
      <c r="E77" s="290">
        <v>6414.66</v>
      </c>
      <c r="F77" s="290">
        <v>6372.2</v>
      </c>
      <c r="G77" s="290">
        <v>42.46</v>
      </c>
      <c r="H77" s="290">
        <v>0.67</v>
      </c>
      <c r="I77" s="290"/>
      <c r="J77" s="78"/>
      <c r="K77" s="362"/>
      <c r="L77" s="362"/>
      <c r="M77" s="292"/>
    </row>
    <row r="78" spans="1:13" ht="12.75" customHeight="1">
      <c r="A78" s="289" t="s">
        <v>566</v>
      </c>
      <c r="B78" s="290">
        <v>1515.91</v>
      </c>
      <c r="C78" s="290">
        <v>1526.52</v>
      </c>
      <c r="D78" s="290">
        <v>1511.91</v>
      </c>
      <c r="E78" s="290">
        <v>1516.76</v>
      </c>
      <c r="F78" s="290">
        <v>1505.94</v>
      </c>
      <c r="G78" s="290">
        <v>10.82</v>
      </c>
      <c r="H78" s="290">
        <v>0.72</v>
      </c>
      <c r="I78" s="290"/>
      <c r="J78" s="44"/>
      <c r="K78" s="44"/>
      <c r="L78" s="43"/>
      <c r="M78" s="82"/>
    </row>
    <row r="79" spans="1:13" ht="12.75" customHeight="1">
      <c r="A79" s="289" t="s">
        <v>567</v>
      </c>
      <c r="B79" s="290">
        <v>4835.38</v>
      </c>
      <c r="C79" s="290">
        <v>4868.23</v>
      </c>
      <c r="D79" s="290">
        <v>4824.02</v>
      </c>
      <c r="E79" s="290">
        <v>4838.25</v>
      </c>
      <c r="F79" s="290">
        <v>4805.25</v>
      </c>
      <c r="G79" s="290">
        <v>33</v>
      </c>
      <c r="H79" s="290">
        <v>0.69</v>
      </c>
      <c r="I79" s="290"/>
      <c r="J79" s="44"/>
      <c r="K79" s="44"/>
      <c r="L79" s="43"/>
      <c r="M79" s="82"/>
    </row>
    <row r="80" spans="1:13" ht="12.75" customHeight="1">
      <c r="A80" s="294" t="s">
        <v>568</v>
      </c>
      <c r="B80" s="290"/>
      <c r="C80" s="290"/>
      <c r="D80" s="290"/>
      <c r="E80" s="290"/>
      <c r="F80" s="290"/>
      <c r="G80" s="290"/>
      <c r="H80" s="290"/>
      <c r="I80" s="290"/>
      <c r="J80" s="44"/>
      <c r="K80" s="44"/>
      <c r="L80" s="43"/>
      <c r="M80" s="82"/>
    </row>
    <row r="81" spans="1:13" ht="12.75" customHeight="1">
      <c r="A81" s="289" t="s">
        <v>569</v>
      </c>
      <c r="B81" s="290">
        <v>4874.77</v>
      </c>
      <c r="C81" s="290">
        <v>4896.43</v>
      </c>
      <c r="D81" s="290">
        <v>4827.32</v>
      </c>
      <c r="E81" s="290">
        <v>4856.96</v>
      </c>
      <c r="F81" s="290">
        <v>4846.34</v>
      </c>
      <c r="G81" s="290">
        <v>10.62</v>
      </c>
      <c r="H81" s="290">
        <v>0.22</v>
      </c>
      <c r="I81" s="290"/>
      <c r="J81" s="44"/>
      <c r="K81" s="44"/>
      <c r="L81" s="43"/>
      <c r="M81" s="82"/>
    </row>
    <row r="82" spans="1:13" ht="12.75" customHeight="1">
      <c r="A82" s="289" t="s">
        <v>570</v>
      </c>
      <c r="B82" s="290">
        <v>6280.03</v>
      </c>
      <c r="C82" s="290">
        <v>6342.53</v>
      </c>
      <c r="D82" s="290">
        <v>6264.96</v>
      </c>
      <c r="E82" s="290">
        <v>6291.27</v>
      </c>
      <c r="F82" s="290">
        <v>6218.19</v>
      </c>
      <c r="G82" s="290">
        <v>73.08</v>
      </c>
      <c r="H82" s="290">
        <v>1.18</v>
      </c>
      <c r="I82" s="290"/>
      <c r="J82" s="44"/>
      <c r="K82" s="44"/>
      <c r="L82" s="43"/>
      <c r="M82" s="82"/>
    </row>
    <row r="83" spans="1:13" ht="12.75" customHeight="1">
      <c r="A83" s="289" t="s">
        <v>571</v>
      </c>
      <c r="B83" s="290">
        <v>3578.91</v>
      </c>
      <c r="C83" s="290">
        <v>3591.2</v>
      </c>
      <c r="D83" s="290">
        <v>3533.18</v>
      </c>
      <c r="E83" s="290">
        <v>3547.37</v>
      </c>
      <c r="F83" s="290">
        <v>3545.96</v>
      </c>
      <c r="G83" s="290">
        <v>1.41</v>
      </c>
      <c r="H83" s="290">
        <v>0.04</v>
      </c>
      <c r="I83" s="290"/>
      <c r="J83" s="44"/>
      <c r="K83" s="44"/>
      <c r="L83" s="43"/>
      <c r="M83" s="82"/>
    </row>
    <row r="84" spans="1:13" ht="12.75" customHeight="1">
      <c r="A84" s="289" t="s">
        <v>572</v>
      </c>
      <c r="B84" s="290">
        <v>8556.1</v>
      </c>
      <c r="C84" s="290">
        <v>8630.5</v>
      </c>
      <c r="D84" s="290">
        <v>8517.03</v>
      </c>
      <c r="E84" s="290">
        <v>8549.47</v>
      </c>
      <c r="F84" s="290">
        <v>8508.75</v>
      </c>
      <c r="G84" s="290">
        <v>40.72</v>
      </c>
      <c r="H84" s="290">
        <v>0.48</v>
      </c>
      <c r="I84" s="290"/>
      <c r="J84" s="44"/>
      <c r="K84" s="44"/>
      <c r="L84" s="43"/>
      <c r="M84" s="82"/>
    </row>
    <row r="85" spans="1:13" ht="12.75" customHeight="1">
      <c r="A85" s="289" t="s">
        <v>573</v>
      </c>
      <c r="B85" s="290">
        <v>1634.66</v>
      </c>
      <c r="C85" s="290">
        <v>1641.57</v>
      </c>
      <c r="D85" s="290">
        <v>1622.22</v>
      </c>
      <c r="E85" s="290">
        <v>1628.92</v>
      </c>
      <c r="F85" s="290">
        <v>1620.85</v>
      </c>
      <c r="G85" s="290">
        <v>8.07</v>
      </c>
      <c r="H85" s="290">
        <v>0.5</v>
      </c>
      <c r="I85" s="290"/>
      <c r="J85" s="44"/>
      <c r="K85" s="44"/>
      <c r="L85" s="43"/>
      <c r="M85" s="82"/>
    </row>
    <row r="86" spans="1:13" ht="12.75" customHeight="1">
      <c r="A86" s="289" t="s">
        <v>574</v>
      </c>
      <c r="B86" s="290">
        <v>3492.09</v>
      </c>
      <c r="C86" s="290">
        <v>3547.89</v>
      </c>
      <c r="D86" s="290">
        <v>3492.09</v>
      </c>
      <c r="E86" s="290">
        <v>3525.45</v>
      </c>
      <c r="F86" s="290">
        <v>3486.12</v>
      </c>
      <c r="G86" s="290">
        <v>39.33</v>
      </c>
      <c r="H86" s="290">
        <v>1.13</v>
      </c>
      <c r="I86" s="290"/>
      <c r="J86" s="44"/>
      <c r="K86" s="44"/>
      <c r="L86" s="43"/>
      <c r="M86" s="82"/>
    </row>
    <row r="87" spans="1:13" ht="12.75" customHeight="1">
      <c r="A87" s="289" t="s">
        <v>197</v>
      </c>
      <c r="B87" s="290">
        <v>5000.7</v>
      </c>
      <c r="C87" s="290">
        <v>5020.79</v>
      </c>
      <c r="D87" s="290">
        <v>4924.05</v>
      </c>
      <c r="E87" s="290">
        <v>4938.28</v>
      </c>
      <c r="F87" s="290">
        <v>4967.35</v>
      </c>
      <c r="G87" s="290">
        <v>-29.07</v>
      </c>
      <c r="H87" s="290">
        <v>-0.59</v>
      </c>
      <c r="I87" s="290"/>
      <c r="J87" s="78"/>
      <c r="K87" s="78"/>
      <c r="L87" s="362"/>
      <c r="M87" s="292"/>
    </row>
    <row r="88" spans="1:13" ht="12.75" customHeight="1">
      <c r="A88" s="289" t="s">
        <v>575</v>
      </c>
      <c r="B88" s="290">
        <v>8131.53</v>
      </c>
      <c r="C88" s="290">
        <v>8219.37</v>
      </c>
      <c r="D88" s="290">
        <v>8119.05</v>
      </c>
      <c r="E88" s="290">
        <v>8137.55</v>
      </c>
      <c r="F88" s="290">
        <v>8094.36</v>
      </c>
      <c r="G88" s="290">
        <v>43.19</v>
      </c>
      <c r="H88" s="290">
        <v>0.53</v>
      </c>
      <c r="I88" s="290"/>
      <c r="J88" s="44"/>
      <c r="K88" s="44"/>
      <c r="L88" s="43"/>
      <c r="M88" s="82"/>
    </row>
    <row r="89" spans="1:13" ht="12.75" customHeight="1">
      <c r="A89" s="289" t="s">
        <v>576</v>
      </c>
      <c r="B89" s="290">
        <v>6178.57</v>
      </c>
      <c r="C89" s="290">
        <v>6245.7</v>
      </c>
      <c r="D89" s="290">
        <v>6168.52</v>
      </c>
      <c r="E89" s="290">
        <v>6199.52</v>
      </c>
      <c r="F89" s="290">
        <v>6152.57</v>
      </c>
      <c r="G89" s="290">
        <v>46.95</v>
      </c>
      <c r="H89" s="290">
        <v>0.76</v>
      </c>
      <c r="I89" s="290"/>
      <c r="J89" s="44"/>
      <c r="K89" s="44"/>
      <c r="L89" s="43"/>
      <c r="M89" s="82"/>
    </row>
    <row r="90" spans="1:13" ht="12.75" customHeight="1">
      <c r="A90" s="289" t="s">
        <v>577</v>
      </c>
      <c r="B90" s="290">
        <v>5604.56</v>
      </c>
      <c r="C90" s="290">
        <v>5673.35</v>
      </c>
      <c r="D90" s="290">
        <v>5604.56</v>
      </c>
      <c r="E90" s="290">
        <v>5634.36</v>
      </c>
      <c r="F90" s="290">
        <v>5586.39</v>
      </c>
      <c r="G90" s="290">
        <v>47.97</v>
      </c>
      <c r="H90" s="290">
        <v>0.86</v>
      </c>
      <c r="I90" s="290"/>
      <c r="J90" s="44"/>
      <c r="K90" s="44"/>
      <c r="L90" s="43"/>
      <c r="M90" s="82"/>
    </row>
    <row r="91" spans="1:13" ht="12.75" customHeight="1">
      <c r="A91" s="289" t="s">
        <v>625</v>
      </c>
      <c r="B91" s="290">
        <v>3535.85</v>
      </c>
      <c r="C91" s="290">
        <v>3554.46</v>
      </c>
      <c r="D91" s="290">
        <v>3494.32</v>
      </c>
      <c r="E91" s="290">
        <v>3504.54</v>
      </c>
      <c r="F91" s="290">
        <v>3508.21</v>
      </c>
      <c r="G91" s="290">
        <v>-3.67</v>
      </c>
      <c r="H91" s="290">
        <v>-0.1</v>
      </c>
      <c r="I91" s="290"/>
      <c r="J91" s="44"/>
      <c r="K91" s="44"/>
      <c r="L91" s="44"/>
      <c r="M91" s="81"/>
    </row>
    <row r="92" spans="1:13" ht="12.75" customHeight="1">
      <c r="A92" s="294" t="s">
        <v>579</v>
      </c>
      <c r="B92" s="290"/>
      <c r="C92" s="290"/>
      <c r="D92" s="290"/>
      <c r="E92" s="290"/>
      <c r="F92" s="290"/>
      <c r="G92" s="290"/>
      <c r="H92" s="290"/>
      <c r="I92" s="290"/>
      <c r="J92" s="78"/>
      <c r="K92" s="362"/>
      <c r="L92" s="362"/>
      <c r="M92" s="292"/>
    </row>
    <row r="93" spans="1:13" ht="12.75" customHeight="1">
      <c r="A93" s="289" t="s">
        <v>580</v>
      </c>
      <c r="B93" s="290">
        <v>2374.14</v>
      </c>
      <c r="C93" s="290">
        <v>2391.46</v>
      </c>
      <c r="D93" s="290">
        <v>2364.26</v>
      </c>
      <c r="E93" s="290">
        <v>2378.92</v>
      </c>
      <c r="F93" s="290">
        <v>2354.89</v>
      </c>
      <c r="G93" s="290">
        <v>24.03</v>
      </c>
      <c r="H93" s="290">
        <v>1.02</v>
      </c>
      <c r="I93" s="290"/>
      <c r="J93" s="43"/>
      <c r="K93" s="43"/>
      <c r="L93" s="43"/>
      <c r="M93" s="82"/>
    </row>
    <row r="94" spans="1:13" ht="12.75" customHeight="1">
      <c r="A94" s="289" t="s">
        <v>581</v>
      </c>
      <c r="B94" s="290">
        <v>1506.01</v>
      </c>
      <c r="C94" s="290">
        <v>1520.4</v>
      </c>
      <c r="D94" s="290">
        <v>1502.98</v>
      </c>
      <c r="E94" s="290">
        <v>1513.33</v>
      </c>
      <c r="F94" s="290">
        <v>1495.3</v>
      </c>
      <c r="G94" s="290">
        <v>18.03</v>
      </c>
      <c r="H94" s="290">
        <v>1.21</v>
      </c>
      <c r="I94" s="290"/>
      <c r="J94" s="43"/>
      <c r="K94" s="43"/>
      <c r="L94" s="43"/>
      <c r="M94" s="82"/>
    </row>
    <row r="95" spans="1:13" ht="12.75" customHeight="1">
      <c r="A95" s="289" t="s">
        <v>582</v>
      </c>
      <c r="B95" s="290">
        <v>572.55</v>
      </c>
      <c r="C95" s="290">
        <v>578.43</v>
      </c>
      <c r="D95" s="290">
        <v>571.9</v>
      </c>
      <c r="E95" s="290">
        <v>575.88</v>
      </c>
      <c r="F95" s="290">
        <v>568.72</v>
      </c>
      <c r="G95" s="290">
        <v>7.16</v>
      </c>
      <c r="H95" s="290">
        <v>1.26</v>
      </c>
      <c r="I95" s="290"/>
      <c r="J95" s="363"/>
      <c r="K95" s="364"/>
      <c r="L95" s="362"/>
      <c r="M95" s="292"/>
    </row>
    <row r="96" spans="1:13" ht="12.75" customHeight="1">
      <c r="A96" s="300"/>
      <c r="B96" s="365"/>
      <c r="C96" s="365"/>
      <c r="D96" s="365"/>
      <c r="E96" s="365"/>
      <c r="F96" s="365"/>
      <c r="G96" s="365"/>
      <c r="H96" s="365"/>
      <c r="I96" s="366"/>
      <c r="J96" s="364"/>
      <c r="K96" s="364"/>
      <c r="L96" s="362"/>
      <c r="M96" s="292"/>
    </row>
    <row r="97" spans="1:13" ht="12.75" customHeight="1">
      <c r="A97" s="293" t="s">
        <v>583</v>
      </c>
      <c r="B97" s="288"/>
      <c r="C97" s="288"/>
      <c r="D97" s="288"/>
      <c r="E97" s="288"/>
      <c r="F97" s="288"/>
      <c r="G97" s="288"/>
      <c r="H97" s="288"/>
      <c r="I97" s="299"/>
      <c r="J97" s="299"/>
      <c r="K97" s="299"/>
      <c r="L97" s="364"/>
      <c r="M97" s="82"/>
    </row>
    <row r="98" spans="1:13" ht="12.75" customHeight="1">
      <c r="A98" s="303" t="s">
        <v>584</v>
      </c>
      <c r="B98" s="303"/>
      <c r="C98" s="303"/>
      <c r="D98" s="303"/>
      <c r="E98" s="303"/>
      <c r="F98" s="303"/>
      <c r="G98" s="303"/>
      <c r="H98" s="303"/>
      <c r="I98" s="303"/>
      <c r="J98" s="303"/>
      <c r="K98" s="303"/>
      <c r="L98" s="364"/>
      <c r="M98" s="82"/>
    </row>
    <row r="99" spans="1:13" ht="12.75" customHeight="1">
      <c r="A99" s="305" t="s">
        <v>585</v>
      </c>
      <c r="B99" s="303"/>
      <c r="C99" s="303"/>
      <c r="D99" s="303"/>
      <c r="E99" s="303"/>
      <c r="F99" s="303"/>
      <c r="G99" s="303"/>
      <c r="H99" s="303"/>
      <c r="I99" s="303"/>
      <c r="J99" s="303"/>
      <c r="K99" s="303"/>
      <c r="L99" s="364"/>
      <c r="M99" s="82"/>
    </row>
    <row r="100" spans="1:13" ht="12.75" customHeight="1">
      <c r="A100" s="305" t="s">
        <v>586</v>
      </c>
      <c r="B100" s="303"/>
      <c r="C100" s="303"/>
      <c r="D100" s="303"/>
      <c r="E100" s="303"/>
      <c r="F100" s="303"/>
      <c r="G100" s="303"/>
      <c r="H100" s="303"/>
      <c r="I100" s="303"/>
      <c r="J100" s="303"/>
      <c r="K100" s="303"/>
      <c r="L100" s="364"/>
      <c r="M100" s="82"/>
    </row>
    <row r="101" spans="1:13" ht="12.75" customHeight="1">
      <c r="A101" s="367"/>
      <c r="B101" s="43"/>
      <c r="C101" s="359"/>
      <c r="D101" s="43"/>
      <c r="E101" s="43"/>
      <c r="F101" s="43"/>
      <c r="G101" s="43"/>
      <c r="H101" s="43"/>
      <c r="I101" s="368"/>
      <c r="J101" s="368"/>
      <c r="K101" s="368"/>
      <c r="L101" s="364"/>
      <c r="M101" s="82"/>
    </row>
    <row r="102" spans="1:13" ht="12.75" customHeight="1">
      <c r="A102" s="369" t="s">
        <v>587</v>
      </c>
      <c r="B102" s="370"/>
      <c r="C102" s="282"/>
      <c r="D102" s="282" t="s">
        <v>624</v>
      </c>
      <c r="E102" s="371"/>
      <c r="F102" s="371"/>
      <c r="G102" s="371"/>
      <c r="H102" s="371"/>
      <c r="I102" s="364"/>
      <c r="J102" s="368"/>
      <c r="K102" s="368"/>
      <c r="L102" s="368"/>
      <c r="M102" s="82"/>
    </row>
    <row r="103" spans="1:13" ht="12.75" customHeight="1">
      <c r="A103" s="458" t="s">
        <v>626</v>
      </c>
      <c r="B103" s="459"/>
      <c r="C103" s="459"/>
      <c r="D103" s="459"/>
      <c r="E103" s="459"/>
      <c r="F103" s="459"/>
      <c r="G103" s="459"/>
      <c r="H103" s="459"/>
      <c r="I103" s="364"/>
      <c r="J103" s="368"/>
      <c r="K103" s="368"/>
      <c r="L103" s="368"/>
      <c r="M103" s="82"/>
    </row>
    <row r="104" spans="1:13" ht="12.75" customHeight="1">
      <c r="A104" s="308" t="s">
        <v>627</v>
      </c>
      <c r="B104" s="105"/>
      <c r="C104" s="105"/>
      <c r="D104" s="105"/>
      <c r="E104" s="105"/>
      <c r="F104" s="105"/>
      <c r="G104" s="105"/>
      <c r="I104" s="368"/>
      <c r="J104" s="368"/>
      <c r="K104" s="368"/>
      <c r="L104" s="368"/>
      <c r="M104" s="82"/>
    </row>
    <row r="105" spans="1:13" ht="12.75" customHeight="1">
      <c r="A105" s="309"/>
      <c r="B105" s="310"/>
      <c r="C105" s="309"/>
      <c r="D105" s="309"/>
      <c r="E105" s="309"/>
      <c r="F105" s="309"/>
      <c r="G105" s="309"/>
      <c r="H105" s="309"/>
      <c r="I105" s="368"/>
      <c r="J105" s="368"/>
      <c r="K105" s="368"/>
      <c r="L105" s="368"/>
      <c r="M105" s="82"/>
    </row>
    <row r="106" spans="1:13" ht="12.75" customHeight="1">
      <c r="A106" s="311" t="s">
        <v>590</v>
      </c>
      <c r="B106" s="312">
        <v>6056.26</v>
      </c>
      <c r="C106" s="313"/>
      <c r="D106" s="313"/>
      <c r="E106" s="313"/>
      <c r="F106" s="313"/>
      <c r="G106" s="313"/>
      <c r="H106" s="313"/>
      <c r="I106" s="364"/>
      <c r="J106" s="362"/>
      <c r="K106" s="362"/>
      <c r="L106" s="362"/>
      <c r="M106" s="292"/>
    </row>
    <row r="107" spans="1:13" ht="12.75" customHeight="1">
      <c r="A107" s="311" t="s">
        <v>591</v>
      </c>
      <c r="B107" s="315">
        <v>3103.98</v>
      </c>
      <c r="C107" s="313"/>
      <c r="D107" s="316"/>
      <c r="E107" s="316"/>
      <c r="F107" s="316"/>
      <c r="G107" s="316"/>
      <c r="H107" s="316"/>
      <c r="I107" s="368"/>
      <c r="J107" s="43"/>
      <c r="K107" s="43"/>
      <c r="L107" s="43"/>
      <c r="M107" s="82"/>
    </row>
    <row r="108" spans="1:13" ht="12.75" customHeight="1">
      <c r="A108" s="311" t="s">
        <v>592</v>
      </c>
      <c r="B108" s="319">
        <v>2917404</v>
      </c>
      <c r="C108" s="320"/>
      <c r="D108" s="313"/>
      <c r="E108" s="313"/>
      <c r="F108" s="313"/>
      <c r="G108" s="313"/>
      <c r="H108" s="313"/>
      <c r="I108" s="368"/>
      <c r="J108" s="43"/>
      <c r="K108" s="43"/>
      <c r="L108" s="43"/>
      <c r="M108" s="82"/>
    </row>
    <row r="109" spans="1:13" ht="12.75" customHeight="1">
      <c r="A109" s="321" t="s">
        <v>593</v>
      </c>
      <c r="B109" s="322">
        <v>3279153</v>
      </c>
      <c r="C109" s="313"/>
      <c r="D109" s="313"/>
      <c r="E109" s="313"/>
      <c r="F109" s="313"/>
      <c r="G109" s="313"/>
      <c r="H109" s="313"/>
      <c r="I109" s="368"/>
      <c r="J109" s="362"/>
      <c r="K109" s="362"/>
      <c r="L109" s="362"/>
      <c r="M109" s="292"/>
    </row>
    <row r="110" spans="1:13" ht="12.75" customHeight="1">
      <c r="A110" s="323"/>
      <c r="B110" s="324"/>
      <c r="C110" s="325"/>
      <c r="D110" s="325"/>
      <c r="E110" s="325"/>
      <c r="F110" s="325"/>
      <c r="G110" s="325"/>
      <c r="H110" s="325"/>
      <c r="I110" s="362"/>
      <c r="J110" s="43"/>
      <c r="K110" s="43"/>
      <c r="L110" s="43"/>
      <c r="M110" s="82"/>
    </row>
    <row r="111" spans="1:13" ht="12.75" customHeight="1">
      <c r="A111" s="313"/>
      <c r="B111" s="313"/>
      <c r="C111" s="313"/>
      <c r="D111" s="313"/>
      <c r="E111" s="313"/>
      <c r="F111" s="313"/>
      <c r="G111" s="313"/>
      <c r="H111" s="313"/>
      <c r="I111" s="362"/>
      <c r="J111" s="43"/>
      <c r="K111" s="43"/>
      <c r="L111" s="43"/>
      <c r="M111" s="82"/>
    </row>
    <row r="112" spans="1:13" ht="12.75" customHeight="1">
      <c r="A112" s="326" t="s">
        <v>554</v>
      </c>
      <c r="B112" s="327" t="s">
        <v>594</v>
      </c>
      <c r="C112" s="327" t="s">
        <v>555</v>
      </c>
      <c r="D112" s="327" t="s">
        <v>556</v>
      </c>
      <c r="E112" s="327" t="s">
        <v>557</v>
      </c>
      <c r="F112" s="327" t="s">
        <v>558</v>
      </c>
      <c r="G112" s="327" t="s">
        <v>595</v>
      </c>
      <c r="H112" s="328"/>
      <c r="I112" s="362"/>
      <c r="J112" s="43"/>
      <c r="K112" s="43"/>
      <c r="L112" s="43"/>
      <c r="M112" s="82"/>
    </row>
    <row r="113" spans="1:13" ht="12.75" customHeight="1">
      <c r="A113" s="329"/>
      <c r="B113" s="330"/>
      <c r="C113" s="330"/>
      <c r="D113" s="330"/>
      <c r="E113" s="330"/>
      <c r="F113" s="330"/>
      <c r="G113" s="330"/>
      <c r="H113" s="328"/>
      <c r="I113" s="43"/>
      <c r="J113" s="362"/>
      <c r="K113" s="362"/>
      <c r="L113" s="362"/>
      <c r="M113" s="292"/>
    </row>
    <row r="114" spans="1:13" ht="12.75" customHeight="1">
      <c r="A114" s="331" t="s">
        <v>596</v>
      </c>
      <c r="B114" s="332">
        <v>3678.9</v>
      </c>
      <c r="C114" s="332">
        <v>3680.35</v>
      </c>
      <c r="D114" s="332">
        <v>3725</v>
      </c>
      <c r="E114" s="332">
        <v>3676.65</v>
      </c>
      <c r="F114" s="332">
        <v>3697.6</v>
      </c>
      <c r="G114" s="332">
        <v>18.7</v>
      </c>
      <c r="H114" s="333"/>
      <c r="I114" s="43"/>
      <c r="J114" s="362"/>
      <c r="K114" s="362"/>
      <c r="L114" s="362"/>
      <c r="M114" s="292"/>
    </row>
    <row r="115" spans="1:13" ht="12.75" customHeight="1">
      <c r="A115" s="331" t="s">
        <v>597</v>
      </c>
      <c r="B115" s="332">
        <v>5262</v>
      </c>
      <c r="C115" s="332">
        <v>5288.8</v>
      </c>
      <c r="D115" s="332">
        <v>5321.55</v>
      </c>
      <c r="E115" s="332">
        <v>5217.15</v>
      </c>
      <c r="F115" s="332">
        <v>5231.65</v>
      </c>
      <c r="G115" s="332">
        <v>-30.35</v>
      </c>
      <c r="H115" s="328"/>
      <c r="I115" s="362"/>
      <c r="J115" s="362"/>
      <c r="K115" s="362"/>
      <c r="L115" s="362"/>
      <c r="M115" s="292"/>
    </row>
    <row r="116" spans="1:13" ht="12.75" customHeight="1">
      <c r="A116" s="331" t="s">
        <v>598</v>
      </c>
      <c r="B116" s="332">
        <v>6537.1</v>
      </c>
      <c r="C116" s="332">
        <v>6584.7</v>
      </c>
      <c r="D116" s="332">
        <v>6656</v>
      </c>
      <c r="E116" s="332">
        <v>6580.35</v>
      </c>
      <c r="F116" s="332">
        <v>6622.25</v>
      </c>
      <c r="G116" s="332">
        <v>85.15</v>
      </c>
      <c r="H116" s="328"/>
      <c r="I116" s="43"/>
      <c r="J116" s="43"/>
      <c r="K116" s="43"/>
      <c r="L116" s="43"/>
      <c r="M116" s="82"/>
    </row>
    <row r="117" spans="1:13" ht="12.75" customHeight="1">
      <c r="A117" s="331" t="s">
        <v>599</v>
      </c>
      <c r="B117" s="332">
        <v>2891.85</v>
      </c>
      <c r="C117" s="332">
        <v>2893.65</v>
      </c>
      <c r="D117" s="332">
        <v>2942.1</v>
      </c>
      <c r="E117" s="332">
        <v>2890.75</v>
      </c>
      <c r="F117" s="332">
        <v>2922.55</v>
      </c>
      <c r="G117" s="332">
        <v>30.7</v>
      </c>
      <c r="H117" s="328"/>
      <c r="I117" s="362"/>
      <c r="J117" s="43"/>
      <c r="K117" s="43"/>
      <c r="L117" s="43"/>
      <c r="M117" s="82"/>
    </row>
    <row r="118" spans="1:13" ht="12.75" customHeight="1">
      <c r="A118" s="331" t="s">
        <v>600</v>
      </c>
      <c r="B118" s="332">
        <v>4979.45</v>
      </c>
      <c r="C118" s="332">
        <v>5014.35</v>
      </c>
      <c r="D118" s="332">
        <v>5125.8</v>
      </c>
      <c r="E118" s="332">
        <v>5014.35</v>
      </c>
      <c r="F118" s="332">
        <v>5084.1</v>
      </c>
      <c r="G118" s="332">
        <v>104.65</v>
      </c>
      <c r="H118" s="328"/>
      <c r="I118" s="43"/>
      <c r="J118" s="43"/>
      <c r="K118" s="43"/>
      <c r="L118" s="43"/>
      <c r="M118" s="82"/>
    </row>
    <row r="119" spans="1:13" ht="12.75" customHeight="1">
      <c r="A119" s="331" t="s">
        <v>601</v>
      </c>
      <c r="B119" s="332">
        <v>4664.35</v>
      </c>
      <c r="C119" s="332">
        <v>4696.45</v>
      </c>
      <c r="D119" s="332">
        <v>4742.75</v>
      </c>
      <c r="E119" s="332">
        <v>4696.45</v>
      </c>
      <c r="F119" s="332">
        <v>4722.65</v>
      </c>
      <c r="G119" s="332">
        <v>58.3</v>
      </c>
      <c r="H119" s="330"/>
      <c r="I119" s="362"/>
      <c r="J119" s="43"/>
      <c r="K119" s="43"/>
      <c r="L119" s="43"/>
      <c r="M119" s="82"/>
    </row>
    <row r="120" spans="1:13" ht="12.75" customHeight="1">
      <c r="A120" s="310" t="s">
        <v>602</v>
      </c>
      <c r="B120" s="336">
        <v>3042.35</v>
      </c>
      <c r="C120" s="336">
        <v>3065.7</v>
      </c>
      <c r="D120" s="336">
        <v>3081.1</v>
      </c>
      <c r="E120" s="336">
        <v>3053</v>
      </c>
      <c r="F120" s="336">
        <v>3062.7</v>
      </c>
      <c r="G120" s="336">
        <v>20.35</v>
      </c>
      <c r="H120" s="297"/>
      <c r="I120" s="362"/>
      <c r="J120" s="43"/>
      <c r="K120" s="362"/>
      <c r="L120" s="43"/>
      <c r="M120" s="82"/>
    </row>
    <row r="121" spans="1:13" ht="12.75" customHeight="1">
      <c r="A121" s="337" t="s">
        <v>603</v>
      </c>
      <c r="B121" s="336">
        <v>3556.8</v>
      </c>
      <c r="C121" s="336">
        <v>3587.4</v>
      </c>
      <c r="D121" s="336">
        <v>3603</v>
      </c>
      <c r="E121" s="336">
        <v>3566.15</v>
      </c>
      <c r="F121" s="336">
        <v>3578.9</v>
      </c>
      <c r="G121" s="336">
        <v>22.1</v>
      </c>
      <c r="H121" s="297"/>
      <c r="I121" s="362"/>
      <c r="J121" s="43"/>
      <c r="K121" s="362"/>
      <c r="L121" s="43"/>
      <c r="M121" s="82"/>
    </row>
    <row r="122" spans="1:13" ht="12.75" customHeight="1">
      <c r="A122" s="372" t="s">
        <v>603</v>
      </c>
      <c r="B122" s="336"/>
      <c r="C122" s="336"/>
      <c r="D122" s="336"/>
      <c r="E122" s="336"/>
      <c r="F122" s="336"/>
      <c r="G122" s="336"/>
      <c r="H122" s="362"/>
      <c r="I122" s="362"/>
      <c r="J122" s="43"/>
      <c r="K122" s="362"/>
      <c r="L122" s="43"/>
      <c r="M122" s="82"/>
    </row>
    <row r="123" spans="1:13" ht="12.75" customHeight="1">
      <c r="A123" s="373"/>
      <c r="B123" s="374"/>
      <c r="C123" s="374"/>
      <c r="D123" s="374"/>
      <c r="E123" s="374"/>
      <c r="F123" s="374"/>
      <c r="G123" s="374"/>
      <c r="H123" s="362"/>
      <c r="I123" s="362"/>
      <c r="J123" s="43"/>
      <c r="K123" s="362"/>
      <c r="L123" s="43"/>
      <c r="M123" s="82"/>
    </row>
    <row r="124" spans="1:13" ht="12.75" customHeight="1">
      <c r="A124" s="375" t="s">
        <v>604</v>
      </c>
      <c r="B124" s="332"/>
      <c r="C124" s="332"/>
      <c r="D124" s="332"/>
      <c r="E124" s="332"/>
      <c r="F124" s="332"/>
      <c r="G124" s="332"/>
      <c r="H124" s="362"/>
      <c r="I124" s="362"/>
      <c r="J124" s="43"/>
      <c r="K124" s="362"/>
      <c r="L124" s="43"/>
      <c r="M124" s="82"/>
    </row>
    <row r="125" spans="1:13" ht="12.75" customHeight="1">
      <c r="A125" s="372"/>
      <c r="B125" s="335"/>
      <c r="C125" s="322"/>
      <c r="D125" s="335"/>
      <c r="E125" s="335"/>
      <c r="F125" s="335"/>
      <c r="G125" s="335"/>
      <c r="H125" s="362"/>
      <c r="I125" s="362"/>
      <c r="J125" s="43"/>
      <c r="K125" s="362"/>
      <c r="L125" s="43"/>
      <c r="M125" s="82"/>
    </row>
    <row r="126" spans="1:13" ht="12.75" customHeight="1">
      <c r="A126" s="376" t="s">
        <v>628</v>
      </c>
      <c r="B126" s="283"/>
      <c r="C126" s="282"/>
      <c r="D126" s="282" t="s">
        <v>624</v>
      </c>
      <c r="E126" s="283"/>
      <c r="F126" s="283"/>
      <c r="G126" s="283"/>
      <c r="H126" s="283"/>
      <c r="I126" s="283"/>
      <c r="J126" s="43"/>
      <c r="K126" s="362"/>
      <c r="L126" s="43"/>
      <c r="M126" s="82"/>
    </row>
    <row r="127" spans="1:13" ht="12.75" customHeight="1">
      <c r="A127" s="264"/>
      <c r="B127" s="377"/>
      <c r="C127" s="377"/>
      <c r="D127" s="377"/>
      <c r="E127" s="377"/>
      <c r="F127" s="377"/>
      <c r="G127" s="377"/>
      <c r="H127" s="358"/>
      <c r="I127" s="358"/>
      <c r="J127" s="362"/>
      <c r="K127" s="362"/>
      <c r="L127" s="362"/>
      <c r="M127" s="292"/>
    </row>
    <row r="128" spans="1:13" ht="12.75" customHeight="1">
      <c r="A128" s="112" t="s">
        <v>367</v>
      </c>
      <c r="B128" s="82" t="s">
        <v>606</v>
      </c>
      <c r="C128" s="342" t="s">
        <v>607</v>
      </c>
      <c r="D128" s="82" t="s">
        <v>608</v>
      </c>
      <c r="E128" s="43"/>
      <c r="F128" s="378" t="s">
        <v>609</v>
      </c>
      <c r="G128" s="82" t="s">
        <v>606</v>
      </c>
      <c r="H128" s="82" t="s">
        <v>610</v>
      </c>
      <c r="I128" s="82" t="s">
        <v>629</v>
      </c>
      <c r="J128" s="43"/>
      <c r="K128" s="43"/>
      <c r="L128" s="362"/>
      <c r="M128" s="292"/>
    </row>
    <row r="129" spans="1:13" ht="12.75" customHeight="1">
      <c r="A129" s="43"/>
      <c r="B129" s="296" t="s">
        <v>611</v>
      </c>
      <c r="C129" s="99" t="s">
        <v>301</v>
      </c>
      <c r="D129" s="296" t="s">
        <v>611</v>
      </c>
      <c r="E129" s="43"/>
      <c r="F129" s="82"/>
      <c r="G129" s="344" t="s">
        <v>612</v>
      </c>
      <c r="H129" s="344" t="s">
        <v>613</v>
      </c>
      <c r="I129" s="345" t="s">
        <v>612</v>
      </c>
      <c r="J129" s="44"/>
      <c r="K129" s="44"/>
      <c r="L129" s="43"/>
      <c r="M129" s="82"/>
    </row>
    <row r="130" spans="1:13" ht="12.75" customHeight="1">
      <c r="A130" s="264"/>
      <c r="B130" s="81"/>
      <c r="C130" s="347" t="s">
        <v>614</v>
      </c>
      <c r="D130" s="81"/>
      <c r="E130" s="347"/>
      <c r="F130" s="377"/>
      <c r="G130" s="377"/>
      <c r="H130" s="358"/>
      <c r="I130" s="358"/>
      <c r="J130" s="44"/>
      <c r="K130" s="44"/>
      <c r="L130" s="362"/>
      <c r="M130" s="292"/>
    </row>
    <row r="131" spans="1:13" ht="12.75" customHeight="1">
      <c r="A131" s="379">
        <v>1</v>
      </c>
      <c r="B131" s="380">
        <v>2</v>
      </c>
      <c r="C131" s="380">
        <v>3</v>
      </c>
      <c r="D131" s="380">
        <v>4</v>
      </c>
      <c r="E131" s="283"/>
      <c r="F131" s="379">
        <v>5</v>
      </c>
      <c r="G131" s="381">
        <v>6</v>
      </c>
      <c r="H131" s="381">
        <v>7</v>
      </c>
      <c r="I131" s="381">
        <v>8</v>
      </c>
      <c r="J131" s="44"/>
      <c r="K131" s="44"/>
      <c r="L131" s="43"/>
      <c r="M131" s="82"/>
    </row>
    <row r="132" spans="1:13" ht="12.75" customHeight="1">
      <c r="A132" s="287"/>
      <c r="B132" s="380"/>
      <c r="C132" s="380"/>
      <c r="D132" s="380"/>
      <c r="E132" s="44"/>
      <c r="F132" s="287"/>
      <c r="G132" s="381"/>
      <c r="H132" s="381"/>
      <c r="I132" s="381"/>
      <c r="J132" s="44"/>
      <c r="K132" s="44"/>
      <c r="L132" s="43"/>
      <c r="M132" s="82"/>
    </row>
    <row r="133" spans="1:13" ht="12.75" customHeight="1">
      <c r="A133" s="78" t="s">
        <v>615</v>
      </c>
      <c r="B133" s="81">
        <v>600</v>
      </c>
      <c r="C133" s="81">
        <v>71173.16</v>
      </c>
      <c r="D133" s="81">
        <v>34</v>
      </c>
      <c r="E133" s="382"/>
      <c r="F133" s="44" t="s">
        <v>616</v>
      </c>
      <c r="G133" s="44">
        <v>302</v>
      </c>
      <c r="H133" s="44">
        <v>1115360.05</v>
      </c>
      <c r="I133" s="44">
        <v>425</v>
      </c>
      <c r="J133" s="44"/>
      <c r="K133" s="44"/>
      <c r="L133" s="43"/>
      <c r="M133" s="82"/>
    </row>
    <row r="134" spans="1:13" ht="12.75" customHeight="1">
      <c r="A134" s="78"/>
      <c r="B134" s="81"/>
      <c r="C134" s="81"/>
      <c r="D134" s="81"/>
      <c r="E134" s="44"/>
      <c r="F134" s="383"/>
      <c r="G134" s="44"/>
      <c r="H134" s="44"/>
      <c r="I134" s="44"/>
      <c r="J134" s="44"/>
      <c r="K134" s="44"/>
      <c r="L134" s="43"/>
      <c r="M134" s="82"/>
    </row>
    <row r="135" spans="1:13" ht="12.75" customHeight="1">
      <c r="A135" s="44" t="s">
        <v>398</v>
      </c>
      <c r="B135" s="44">
        <v>400</v>
      </c>
      <c r="C135" s="81">
        <v>5545.26</v>
      </c>
      <c r="D135" s="81">
        <v>27</v>
      </c>
      <c r="E135" s="44"/>
      <c r="F135" s="44" t="s">
        <v>398</v>
      </c>
      <c r="G135" s="44">
        <v>4695</v>
      </c>
      <c r="H135" s="44">
        <v>1165653.31</v>
      </c>
      <c r="I135" s="44">
        <v>10061</v>
      </c>
      <c r="J135" s="44"/>
      <c r="K135" s="44"/>
      <c r="L135" s="43"/>
      <c r="M135" s="82"/>
    </row>
    <row r="136" spans="1:13" ht="12.75" customHeight="1">
      <c r="A136" s="44"/>
      <c r="B136" s="81"/>
      <c r="C136" s="81"/>
      <c r="D136" s="81"/>
      <c r="E136" s="44"/>
      <c r="F136" s="383"/>
      <c r="G136" s="44"/>
      <c r="H136" s="44"/>
      <c r="I136" s="44"/>
      <c r="J136" s="44"/>
      <c r="K136" s="44"/>
      <c r="L136" s="43"/>
      <c r="M136" s="82"/>
    </row>
    <row r="137" spans="1:13" ht="12.75" customHeight="1">
      <c r="A137" s="78" t="s">
        <v>617</v>
      </c>
      <c r="B137" s="81">
        <f>+B138+B139</f>
        <v>0</v>
      </c>
      <c r="C137" s="81">
        <f>+C138+C139</f>
        <v>0</v>
      </c>
      <c r="D137" s="81">
        <f>+D138+D139</f>
        <v>0</v>
      </c>
      <c r="E137" s="44"/>
      <c r="F137" s="44" t="s">
        <v>618</v>
      </c>
      <c r="G137" s="44">
        <f>G138+G139</f>
        <v>326</v>
      </c>
      <c r="H137" s="44">
        <f>H138+H139</f>
        <v>55748.71000000001</v>
      </c>
      <c r="I137" s="44">
        <f>I138+I139</f>
        <v>1546</v>
      </c>
      <c r="J137" s="44"/>
      <c r="K137" s="44"/>
      <c r="L137" s="43"/>
      <c r="M137" s="82"/>
    </row>
    <row r="138" spans="1:13" ht="12.75" customHeight="1">
      <c r="A138" s="44" t="s">
        <v>619</v>
      </c>
      <c r="B138" s="44"/>
      <c r="C138" s="81"/>
      <c r="D138" s="81"/>
      <c r="E138" s="44"/>
      <c r="F138" s="44" t="s">
        <v>620</v>
      </c>
      <c r="G138" s="44">
        <v>251</v>
      </c>
      <c r="H138" s="44">
        <v>40514.66</v>
      </c>
      <c r="I138" s="44">
        <v>1304</v>
      </c>
      <c r="J138" s="44"/>
      <c r="K138" s="362"/>
      <c r="L138" s="362"/>
      <c r="M138" s="292"/>
    </row>
    <row r="139" spans="1:13" ht="12.75" customHeight="1">
      <c r="A139" s="44" t="s">
        <v>621</v>
      </c>
      <c r="B139" s="81"/>
      <c r="C139" s="81"/>
      <c r="D139" s="81"/>
      <c r="E139" s="44"/>
      <c r="F139" s="44" t="s">
        <v>622</v>
      </c>
      <c r="G139" s="44">
        <v>75</v>
      </c>
      <c r="H139" s="44">
        <v>15234.05</v>
      </c>
      <c r="I139" s="44">
        <v>242</v>
      </c>
      <c r="J139" s="362"/>
      <c r="K139" s="362"/>
      <c r="L139" s="362"/>
      <c r="M139" s="292"/>
    </row>
    <row r="140" spans="1:13" ht="12.75" customHeight="1">
      <c r="A140" s="44"/>
      <c r="B140" s="105"/>
      <c r="C140" s="105"/>
      <c r="D140" s="105"/>
      <c r="E140" s="44"/>
      <c r="F140" s="44"/>
      <c r="G140" s="44"/>
      <c r="H140" s="44"/>
      <c r="I140" s="44"/>
      <c r="J140" s="362"/>
      <c r="K140" s="362"/>
      <c r="L140" s="362"/>
      <c r="M140" s="292"/>
    </row>
    <row r="141" spans="1:13" ht="12.75" customHeight="1">
      <c r="A141" s="44" t="s">
        <v>396</v>
      </c>
      <c r="B141" s="44">
        <f>B142+B143</f>
        <v>0</v>
      </c>
      <c r="C141" s="105">
        <f>C142+C143</f>
        <v>0</v>
      </c>
      <c r="D141" s="105">
        <f>D142+D143</f>
        <v>0</v>
      </c>
      <c r="E141" s="44"/>
      <c r="F141" s="44" t="s">
        <v>396</v>
      </c>
      <c r="G141" s="44">
        <f>G142+G143</f>
        <v>113</v>
      </c>
      <c r="H141" s="44">
        <f>H142+H143</f>
        <v>427776.45999999996</v>
      </c>
      <c r="I141" s="44">
        <f>I142+I143</f>
        <v>479</v>
      </c>
      <c r="J141" s="362"/>
      <c r="K141" s="362"/>
      <c r="L141" s="362"/>
      <c r="M141" s="292"/>
    </row>
    <row r="142" spans="1:13" ht="12.75" customHeight="1">
      <c r="A142" s="44" t="s">
        <v>619</v>
      </c>
      <c r="B142" s="105"/>
      <c r="C142" s="105"/>
      <c r="D142" s="105">
        <v>0</v>
      </c>
      <c r="E142" s="44"/>
      <c r="F142" s="44" t="s">
        <v>620</v>
      </c>
      <c r="G142" s="44">
        <v>57</v>
      </c>
      <c r="H142" s="44">
        <v>218164.08</v>
      </c>
      <c r="I142" s="44">
        <v>252</v>
      </c>
      <c r="J142" s="362"/>
      <c r="K142" s="43"/>
      <c r="L142" s="362"/>
      <c r="M142" s="292"/>
    </row>
    <row r="143" spans="1:13" ht="12.75" customHeight="1">
      <c r="A143" s="44" t="s">
        <v>621</v>
      </c>
      <c r="B143" s="105">
        <v>0</v>
      </c>
      <c r="C143" s="105">
        <v>0</v>
      </c>
      <c r="D143" s="105">
        <v>0</v>
      </c>
      <c r="E143" s="44"/>
      <c r="F143" s="44" t="s">
        <v>623</v>
      </c>
      <c r="G143" s="44">
        <v>56</v>
      </c>
      <c r="H143" s="44">
        <v>209612.38</v>
      </c>
      <c r="I143" s="44">
        <v>227</v>
      </c>
      <c r="J143" s="44"/>
      <c r="K143" s="43"/>
      <c r="L143" s="43"/>
      <c r="M143" s="82"/>
    </row>
    <row r="144" spans="1:13" ht="12.75" customHeight="1">
      <c r="A144" s="377"/>
      <c r="B144" s="377"/>
      <c r="C144" s="377"/>
      <c r="D144" s="377"/>
      <c r="E144" s="377"/>
      <c r="F144" s="384"/>
      <c r="G144" s="385"/>
      <c r="H144" s="358"/>
      <c r="I144" s="358"/>
      <c r="J144" s="43"/>
      <c r="K144" s="43"/>
      <c r="L144" s="43"/>
      <c r="M144" s="82"/>
    </row>
    <row r="145" spans="1:13" ht="12.75" customHeight="1">
      <c r="A145" s="386"/>
      <c r="B145" s="43"/>
      <c r="C145" s="43"/>
      <c r="D145" s="43"/>
      <c r="E145" s="43"/>
      <c r="F145" s="43"/>
      <c r="G145" s="43"/>
      <c r="H145" s="43"/>
      <c r="I145" s="43"/>
      <c r="J145" s="43"/>
      <c r="K145" s="43"/>
      <c r="L145" s="43"/>
      <c r="M145" s="82"/>
    </row>
    <row r="146" spans="1:13" ht="12.75" customHeight="1">
      <c r="A146" s="43"/>
      <c r="B146" s="43"/>
      <c r="C146" s="43"/>
      <c r="D146" s="43"/>
      <c r="E146" s="43"/>
      <c r="F146" s="43"/>
      <c r="G146" s="43"/>
      <c r="H146" s="43"/>
      <c r="I146" s="43"/>
      <c r="J146" s="43"/>
      <c r="K146" s="43"/>
      <c r="L146" s="43"/>
      <c r="M146" s="82"/>
    </row>
    <row r="147" spans="1:13" ht="12.75" customHeight="1">
      <c r="A147" s="359"/>
      <c r="B147" s="359"/>
      <c r="C147" s="359"/>
      <c r="D147" s="359"/>
      <c r="E147" s="359"/>
      <c r="F147" s="359"/>
      <c r="G147" s="359"/>
      <c r="H147" s="359"/>
      <c r="I147" s="43"/>
      <c r="J147" s="43"/>
      <c r="K147" s="43"/>
      <c r="L147" s="43"/>
      <c r="M147" s="82"/>
    </row>
    <row r="148" spans="1:13" ht="12.75" customHeight="1">
      <c r="A148" s="70" t="s">
        <v>552</v>
      </c>
      <c r="B148" s="359"/>
      <c r="C148" s="282"/>
      <c r="D148" s="282" t="s">
        <v>630</v>
      </c>
      <c r="E148" s="359"/>
      <c r="F148" s="359"/>
      <c r="G148" s="359"/>
      <c r="H148" s="359"/>
      <c r="I148" s="43"/>
      <c r="J148" s="43"/>
      <c r="K148" s="362"/>
      <c r="L148" s="43"/>
      <c r="M148" s="82"/>
    </row>
    <row r="149" spans="1:13" ht="12.75" customHeight="1">
      <c r="A149" s="376"/>
      <c r="B149" s="283"/>
      <c r="C149" s="387"/>
      <c r="D149" s="283"/>
      <c r="E149" s="283"/>
      <c r="F149" s="283"/>
      <c r="G149" s="283"/>
      <c r="H149" s="283"/>
      <c r="I149" s="43"/>
      <c r="J149" s="43"/>
      <c r="K149" s="362"/>
      <c r="L149" s="43"/>
      <c r="M149" s="82"/>
    </row>
    <row r="150" spans="1:13" ht="12.75" customHeight="1">
      <c r="A150" s="43" t="s">
        <v>554</v>
      </c>
      <c r="B150" s="82" t="s">
        <v>555</v>
      </c>
      <c r="C150" s="82" t="s">
        <v>556</v>
      </c>
      <c r="D150" s="82" t="s">
        <v>557</v>
      </c>
      <c r="E150" s="82" t="s">
        <v>558</v>
      </c>
      <c r="F150" s="82" t="s">
        <v>559</v>
      </c>
      <c r="G150" s="82" t="s">
        <v>560</v>
      </c>
      <c r="H150" s="82" t="s">
        <v>561</v>
      </c>
      <c r="I150" s="82"/>
      <c r="J150" s="82"/>
      <c r="K150" s="82"/>
      <c r="L150" s="82"/>
      <c r="M150" s="82"/>
    </row>
    <row r="151" spans="1:13" ht="12.75" customHeight="1">
      <c r="A151" s="379">
        <v>1</v>
      </c>
      <c r="B151" s="266">
        <v>2</v>
      </c>
      <c r="C151" s="266">
        <v>3</v>
      </c>
      <c r="D151" s="266">
        <v>4</v>
      </c>
      <c r="E151" s="266">
        <v>5</v>
      </c>
      <c r="F151" s="266">
        <v>6</v>
      </c>
      <c r="G151" s="266">
        <v>7</v>
      </c>
      <c r="H151" s="266">
        <v>8</v>
      </c>
      <c r="I151" s="43"/>
      <c r="J151" s="43"/>
      <c r="K151" s="362"/>
      <c r="L151" s="43"/>
      <c r="M151" s="82"/>
    </row>
    <row r="152" spans="1:13" ht="12.75" customHeight="1">
      <c r="A152" s="287"/>
      <c r="B152" s="388"/>
      <c r="C152" s="388"/>
      <c r="D152" s="388"/>
      <c r="E152" s="388"/>
      <c r="F152" s="388"/>
      <c r="G152" s="388"/>
      <c r="H152" s="388"/>
      <c r="I152" s="43"/>
      <c r="J152" s="43"/>
      <c r="K152" s="362"/>
      <c r="L152" s="43"/>
      <c r="M152" s="82"/>
    </row>
    <row r="153" spans="1:13" ht="12.75" customHeight="1">
      <c r="A153" s="289" t="s">
        <v>562</v>
      </c>
      <c r="B153" s="290">
        <v>12735.91</v>
      </c>
      <c r="C153" s="290">
        <v>12964.94</v>
      </c>
      <c r="D153" s="290">
        <v>12664.33</v>
      </c>
      <c r="E153" s="290">
        <v>12945.88</v>
      </c>
      <c r="F153" s="290">
        <v>12705.94</v>
      </c>
      <c r="G153" s="290">
        <v>239.94</v>
      </c>
      <c r="H153" s="290">
        <v>1.89</v>
      </c>
      <c r="I153" s="389"/>
      <c r="J153" s="43"/>
      <c r="K153" s="362"/>
      <c r="L153" s="43"/>
      <c r="M153" s="82"/>
    </row>
    <row r="154" spans="1:13" ht="12.75" customHeight="1">
      <c r="A154" s="289" t="s">
        <v>563</v>
      </c>
      <c r="B154" s="290">
        <v>5336.27</v>
      </c>
      <c r="C154" s="290">
        <v>5353.65</v>
      </c>
      <c r="D154" s="290">
        <v>5319.99</v>
      </c>
      <c r="E154" s="290">
        <v>5341.13</v>
      </c>
      <c r="F154" s="290">
        <v>5331.39</v>
      </c>
      <c r="G154" s="290">
        <v>9.74</v>
      </c>
      <c r="H154" s="290">
        <v>0.18</v>
      </c>
      <c r="I154" s="389"/>
      <c r="J154" s="43"/>
      <c r="K154" s="362"/>
      <c r="L154" s="43"/>
      <c r="M154" s="82"/>
    </row>
    <row r="155" spans="1:13" ht="12.75" customHeight="1">
      <c r="A155" s="289" t="s">
        <v>564</v>
      </c>
      <c r="B155" s="290">
        <v>6360.74</v>
      </c>
      <c r="C155" s="290">
        <v>6382.12</v>
      </c>
      <c r="D155" s="290">
        <v>6348.39</v>
      </c>
      <c r="E155" s="290">
        <v>6369.64</v>
      </c>
      <c r="F155" s="290">
        <v>6355.22</v>
      </c>
      <c r="G155" s="290">
        <v>14.42</v>
      </c>
      <c r="H155" s="290">
        <v>0.23</v>
      </c>
      <c r="I155" s="389"/>
      <c r="J155" s="43"/>
      <c r="K155" s="362"/>
      <c r="L155" s="43"/>
      <c r="M155" s="82"/>
    </row>
    <row r="156" spans="1:13" ht="12.75" customHeight="1">
      <c r="A156" s="289" t="s">
        <v>565</v>
      </c>
      <c r="B156" s="290">
        <v>6426.26</v>
      </c>
      <c r="C156" s="290">
        <v>6524.44</v>
      </c>
      <c r="D156" s="290">
        <v>6394.96</v>
      </c>
      <c r="E156" s="290">
        <v>6516.81</v>
      </c>
      <c r="F156" s="290">
        <v>6414.66</v>
      </c>
      <c r="G156" s="290">
        <v>102.15</v>
      </c>
      <c r="H156" s="290">
        <v>1.59</v>
      </c>
      <c r="I156" s="389"/>
      <c r="J156" s="44"/>
      <c r="K156" s="44"/>
      <c r="L156" s="43"/>
      <c r="M156" s="82"/>
    </row>
    <row r="157" spans="1:13" ht="12.75" customHeight="1">
      <c r="A157" s="289" t="s">
        <v>566</v>
      </c>
      <c r="B157" s="290">
        <v>1519.31</v>
      </c>
      <c r="C157" s="290">
        <v>1541.08</v>
      </c>
      <c r="D157" s="290">
        <v>1512.4</v>
      </c>
      <c r="E157" s="290">
        <v>1539.42</v>
      </c>
      <c r="F157" s="290">
        <v>1516.76</v>
      </c>
      <c r="G157" s="290">
        <v>22.66</v>
      </c>
      <c r="H157" s="290">
        <v>1.49</v>
      </c>
      <c r="I157" s="389"/>
      <c r="J157" s="44"/>
      <c r="K157" s="44"/>
      <c r="L157" s="43"/>
      <c r="M157" s="82"/>
    </row>
    <row r="158" spans="1:13" ht="12.75" customHeight="1">
      <c r="A158" s="289" t="s">
        <v>567</v>
      </c>
      <c r="B158" s="290">
        <v>4845.18</v>
      </c>
      <c r="C158" s="290">
        <v>4908.23</v>
      </c>
      <c r="D158" s="290">
        <v>4825.65</v>
      </c>
      <c r="E158" s="290">
        <v>4902.98</v>
      </c>
      <c r="F158" s="290">
        <v>4838.25</v>
      </c>
      <c r="G158" s="290">
        <v>64.73</v>
      </c>
      <c r="H158" s="290">
        <v>1.34</v>
      </c>
      <c r="I158" s="389"/>
      <c r="J158" s="44"/>
      <c r="K158" s="44"/>
      <c r="L158" s="43"/>
      <c r="M158" s="82"/>
    </row>
    <row r="159" spans="1:13" ht="12.75" customHeight="1">
      <c r="A159" s="294" t="s">
        <v>568</v>
      </c>
      <c r="B159" s="290"/>
      <c r="C159" s="290"/>
      <c r="D159" s="290"/>
      <c r="E159" s="290"/>
      <c r="F159" s="290"/>
      <c r="G159" s="290"/>
      <c r="H159" s="290"/>
      <c r="I159" s="389"/>
      <c r="J159" s="44"/>
      <c r="K159" s="44"/>
      <c r="L159" s="43"/>
      <c r="M159" s="82"/>
    </row>
    <row r="160" spans="1:13" ht="12.75" customHeight="1">
      <c r="A160" s="289" t="s">
        <v>569</v>
      </c>
      <c r="B160" s="290">
        <v>4855.11</v>
      </c>
      <c r="C160" s="290">
        <v>4900.08</v>
      </c>
      <c r="D160" s="290">
        <v>4837.26</v>
      </c>
      <c r="E160" s="290">
        <v>4894.01</v>
      </c>
      <c r="F160" s="290">
        <v>4856.96</v>
      </c>
      <c r="G160" s="290">
        <v>37.05</v>
      </c>
      <c r="H160" s="290">
        <v>0.76</v>
      </c>
      <c r="I160" s="389"/>
      <c r="J160" s="44"/>
      <c r="K160" s="44"/>
      <c r="L160" s="43"/>
      <c r="M160" s="82"/>
    </row>
    <row r="161" spans="1:13" ht="12.75" customHeight="1">
      <c r="A161" s="289" t="s">
        <v>570</v>
      </c>
      <c r="B161" s="290">
        <v>6314.26</v>
      </c>
      <c r="C161" s="290">
        <v>6561.14</v>
      </c>
      <c r="D161" s="290">
        <v>6297.2</v>
      </c>
      <c r="E161" s="290">
        <v>6545.33</v>
      </c>
      <c r="F161" s="290">
        <v>6291.27</v>
      </c>
      <c r="G161" s="290">
        <v>254.06</v>
      </c>
      <c r="H161" s="290">
        <v>4.04</v>
      </c>
      <c r="I161" s="389"/>
      <c r="J161" s="44"/>
      <c r="K161" s="44"/>
      <c r="L161" s="43"/>
      <c r="M161" s="82"/>
    </row>
    <row r="162" spans="1:13" ht="12.75" customHeight="1">
      <c r="A162" s="289" t="s">
        <v>571</v>
      </c>
      <c r="B162" s="290">
        <v>3550.04</v>
      </c>
      <c r="C162" s="290">
        <v>3588.36</v>
      </c>
      <c r="D162" s="290">
        <v>3532.27</v>
      </c>
      <c r="E162" s="290">
        <v>3549.68</v>
      </c>
      <c r="F162" s="290">
        <v>3547.37</v>
      </c>
      <c r="G162" s="290">
        <v>2.31</v>
      </c>
      <c r="H162" s="290">
        <v>0.07</v>
      </c>
      <c r="I162" s="389"/>
      <c r="J162" s="44"/>
      <c r="K162" s="44"/>
      <c r="L162" s="43"/>
      <c r="M162" s="82"/>
    </row>
    <row r="163" spans="1:13" ht="12.75" customHeight="1">
      <c r="A163" s="289" t="s">
        <v>572</v>
      </c>
      <c r="B163" s="290">
        <v>8550.65</v>
      </c>
      <c r="C163" s="290">
        <v>8659.93</v>
      </c>
      <c r="D163" s="290">
        <v>8522.57</v>
      </c>
      <c r="E163" s="290">
        <v>8648.18</v>
      </c>
      <c r="F163" s="290">
        <v>8549.47</v>
      </c>
      <c r="G163" s="290">
        <v>98.71</v>
      </c>
      <c r="H163" s="290">
        <v>1.15</v>
      </c>
      <c r="I163" s="389"/>
      <c r="J163" s="44"/>
      <c r="K163" s="44"/>
      <c r="L163" s="43"/>
      <c r="M163" s="82"/>
    </row>
    <row r="164" spans="1:13" ht="12.75" customHeight="1">
      <c r="A164" s="289" t="s">
        <v>573</v>
      </c>
      <c r="B164" s="290">
        <v>1633.59</v>
      </c>
      <c r="C164" s="290">
        <v>1670.06</v>
      </c>
      <c r="D164" s="290">
        <v>1628.74</v>
      </c>
      <c r="E164" s="290">
        <v>1665.68</v>
      </c>
      <c r="F164" s="290">
        <v>1628.92</v>
      </c>
      <c r="G164" s="290">
        <v>36.76</v>
      </c>
      <c r="H164" s="290">
        <v>2.26</v>
      </c>
      <c r="I164" s="389"/>
      <c r="J164" s="44"/>
      <c r="K164" s="44"/>
      <c r="L164" s="43"/>
      <c r="M164" s="82"/>
    </row>
    <row r="165" spans="1:13" ht="12.75" customHeight="1">
      <c r="A165" s="289" t="s">
        <v>574</v>
      </c>
      <c r="B165" s="290">
        <v>3533.35</v>
      </c>
      <c r="C165" s="290">
        <v>3544.54</v>
      </c>
      <c r="D165" s="290">
        <v>3512.11</v>
      </c>
      <c r="E165" s="290">
        <v>3538.36</v>
      </c>
      <c r="F165" s="290">
        <v>3525.45</v>
      </c>
      <c r="G165" s="290">
        <v>12.91</v>
      </c>
      <c r="H165" s="290">
        <v>0.37</v>
      </c>
      <c r="I165" s="389"/>
      <c r="J165" s="44"/>
      <c r="K165" s="78"/>
      <c r="L165" s="43"/>
      <c r="M165" s="82"/>
    </row>
    <row r="166" spans="1:13" ht="12.75" customHeight="1">
      <c r="A166" s="289" t="s">
        <v>197</v>
      </c>
      <c r="B166" s="290">
        <v>4938.86</v>
      </c>
      <c r="C166" s="290">
        <v>5017.51</v>
      </c>
      <c r="D166" s="290">
        <v>4911.83</v>
      </c>
      <c r="E166" s="290">
        <v>5006.59</v>
      </c>
      <c r="F166" s="290">
        <v>4938.28</v>
      </c>
      <c r="G166" s="290">
        <v>68.31</v>
      </c>
      <c r="H166" s="290">
        <v>1.38</v>
      </c>
      <c r="I166" s="389"/>
      <c r="J166" s="78"/>
      <c r="K166" s="44"/>
      <c r="L166" s="362"/>
      <c r="M166" s="292"/>
    </row>
    <row r="167" spans="1:13" ht="12.75" customHeight="1">
      <c r="A167" s="289" t="s">
        <v>575</v>
      </c>
      <c r="B167" s="290">
        <v>8171.36</v>
      </c>
      <c r="C167" s="290">
        <v>8262.1</v>
      </c>
      <c r="D167" s="290">
        <v>8125.06</v>
      </c>
      <c r="E167" s="290">
        <v>8252.96</v>
      </c>
      <c r="F167" s="290">
        <v>8137.55</v>
      </c>
      <c r="G167" s="290">
        <v>115.41</v>
      </c>
      <c r="H167" s="290">
        <v>1.42</v>
      </c>
      <c r="I167" s="389"/>
      <c r="J167" s="44"/>
      <c r="K167" s="44"/>
      <c r="L167" s="43"/>
      <c r="M167" s="82"/>
    </row>
    <row r="168" spans="1:13" ht="12.75" customHeight="1">
      <c r="A168" s="289" t="s">
        <v>576</v>
      </c>
      <c r="B168" s="290">
        <v>6192.94</v>
      </c>
      <c r="C168" s="290">
        <v>6290.4</v>
      </c>
      <c r="D168" s="290">
        <v>6145.3</v>
      </c>
      <c r="E168" s="290">
        <v>6277.36</v>
      </c>
      <c r="F168" s="290">
        <v>6199.52</v>
      </c>
      <c r="G168" s="290">
        <v>77.84</v>
      </c>
      <c r="H168" s="290">
        <v>1.26</v>
      </c>
      <c r="I168" s="389"/>
      <c r="J168" s="44"/>
      <c r="K168" s="44"/>
      <c r="L168" s="43"/>
      <c r="M168" s="82"/>
    </row>
    <row r="169" spans="1:13" ht="12.75" customHeight="1">
      <c r="A169" s="289" t="s">
        <v>577</v>
      </c>
      <c r="B169" s="290">
        <v>5646.59</v>
      </c>
      <c r="C169" s="290">
        <v>5746.09</v>
      </c>
      <c r="D169" s="290">
        <v>5618.8</v>
      </c>
      <c r="E169" s="290">
        <v>5732.5</v>
      </c>
      <c r="F169" s="290">
        <v>5634.36</v>
      </c>
      <c r="G169" s="290">
        <v>98.14</v>
      </c>
      <c r="H169" s="290">
        <v>1.74</v>
      </c>
      <c r="I169" s="389"/>
      <c r="J169" s="44"/>
      <c r="K169" s="78"/>
      <c r="L169" s="43"/>
      <c r="M169" s="82"/>
    </row>
    <row r="170" spans="1:13" ht="12.75" customHeight="1">
      <c r="A170" s="289" t="s">
        <v>625</v>
      </c>
      <c r="B170" s="290">
        <v>3510.33</v>
      </c>
      <c r="C170" s="290">
        <v>3572.96</v>
      </c>
      <c r="D170" s="290">
        <v>3487.98</v>
      </c>
      <c r="E170" s="290">
        <v>3566.65</v>
      </c>
      <c r="F170" s="290">
        <v>3504.54</v>
      </c>
      <c r="G170" s="290">
        <v>62.11</v>
      </c>
      <c r="H170" s="290">
        <v>1.77</v>
      </c>
      <c r="I170" s="389"/>
      <c r="J170" s="362"/>
      <c r="K170" s="43"/>
      <c r="L170" s="362"/>
      <c r="M170" s="82"/>
    </row>
    <row r="171" spans="1:13" ht="12.75" customHeight="1">
      <c r="A171" s="294" t="s">
        <v>579</v>
      </c>
      <c r="B171" s="290"/>
      <c r="C171" s="290"/>
      <c r="D171" s="290"/>
      <c r="E171" s="290"/>
      <c r="F171" s="290"/>
      <c r="G171" s="290"/>
      <c r="H171" s="290"/>
      <c r="I171" s="389"/>
      <c r="J171" s="362"/>
      <c r="K171" s="362"/>
      <c r="L171" s="362"/>
      <c r="M171" s="292"/>
    </row>
    <row r="172" spans="1:13" ht="12.75" customHeight="1">
      <c r="A172" s="289" t="s">
        <v>580</v>
      </c>
      <c r="B172" s="290">
        <v>2390.25</v>
      </c>
      <c r="C172" s="290">
        <v>2447.13</v>
      </c>
      <c r="D172" s="290">
        <v>2376.82</v>
      </c>
      <c r="E172" s="290">
        <v>2439.7</v>
      </c>
      <c r="F172" s="290">
        <v>2378.92</v>
      </c>
      <c r="G172" s="290">
        <v>60.78</v>
      </c>
      <c r="H172" s="290">
        <v>2.55</v>
      </c>
      <c r="I172" s="389"/>
      <c r="J172" s="362"/>
      <c r="K172" s="364"/>
      <c r="L172" s="362"/>
      <c r="M172" s="292"/>
    </row>
    <row r="173" spans="1:13" ht="12.75" customHeight="1">
      <c r="A173" s="289" t="s">
        <v>581</v>
      </c>
      <c r="B173" s="290">
        <v>1519.7</v>
      </c>
      <c r="C173" s="290">
        <v>1552.02</v>
      </c>
      <c r="D173" s="290">
        <v>1512.3</v>
      </c>
      <c r="E173" s="290">
        <v>1547.48</v>
      </c>
      <c r="F173" s="290">
        <v>1513.33</v>
      </c>
      <c r="G173" s="290">
        <v>34.15</v>
      </c>
      <c r="H173" s="290">
        <v>2.26</v>
      </c>
      <c r="I173" s="389"/>
      <c r="J173" s="362"/>
      <c r="K173" s="364"/>
      <c r="L173" s="362"/>
      <c r="M173" s="292"/>
    </row>
    <row r="174" spans="1:13" ht="12.75" customHeight="1">
      <c r="A174" s="289" t="s">
        <v>582</v>
      </c>
      <c r="B174" s="290">
        <v>578.23</v>
      </c>
      <c r="C174" s="290">
        <v>589.99</v>
      </c>
      <c r="D174" s="290">
        <v>575.6</v>
      </c>
      <c r="E174" s="290">
        <v>588.31</v>
      </c>
      <c r="F174" s="290">
        <v>575.88</v>
      </c>
      <c r="G174" s="290">
        <v>12.43</v>
      </c>
      <c r="H174" s="290">
        <v>2.16</v>
      </c>
      <c r="I174" s="389"/>
      <c r="J174" s="362"/>
      <c r="K174" s="364"/>
      <c r="L174" s="362"/>
      <c r="M174" s="292"/>
    </row>
    <row r="175" spans="1:13" ht="12.75" customHeight="1">
      <c r="A175" s="300"/>
      <c r="B175" s="390"/>
      <c r="C175" s="390"/>
      <c r="D175" s="390"/>
      <c r="E175" s="390"/>
      <c r="F175" s="390"/>
      <c r="G175" s="390"/>
      <c r="H175" s="390"/>
      <c r="I175" s="364"/>
      <c r="J175" s="364"/>
      <c r="K175" s="43"/>
      <c r="L175" s="43"/>
      <c r="M175" s="82"/>
    </row>
    <row r="176" spans="1:13" ht="12.75" customHeight="1">
      <c r="A176" s="391"/>
      <c r="B176" s="392"/>
      <c r="C176" s="392"/>
      <c r="D176" s="392"/>
      <c r="E176" s="392"/>
      <c r="F176" s="392"/>
      <c r="G176" s="392"/>
      <c r="H176" s="392"/>
      <c r="I176" s="364"/>
      <c r="J176" s="364"/>
      <c r="K176" s="43"/>
      <c r="L176" s="43"/>
      <c r="M176" s="82"/>
    </row>
    <row r="177" spans="1:13" ht="12.75" customHeight="1">
      <c r="A177" s="293" t="s">
        <v>583</v>
      </c>
      <c r="B177" s="299"/>
      <c r="C177" s="299"/>
      <c r="D177" s="299"/>
      <c r="E177" s="299"/>
      <c r="F177" s="299"/>
      <c r="G177" s="299"/>
      <c r="H177" s="299"/>
      <c r="I177" s="364"/>
      <c r="J177" s="364"/>
      <c r="K177" s="43"/>
      <c r="L177" s="43"/>
      <c r="M177" s="82"/>
    </row>
    <row r="178" spans="1:13" ht="12.75" customHeight="1">
      <c r="A178" s="303" t="s">
        <v>584</v>
      </c>
      <c r="B178" s="303"/>
      <c r="C178" s="303"/>
      <c r="D178" s="303"/>
      <c r="E178" s="303"/>
      <c r="F178" s="303"/>
      <c r="G178" s="303"/>
      <c r="H178" s="303"/>
      <c r="I178" s="364"/>
      <c r="J178" s="364"/>
      <c r="K178" s="43"/>
      <c r="L178" s="43"/>
      <c r="M178" s="82"/>
    </row>
    <row r="179" spans="1:13" ht="12.75" customHeight="1">
      <c r="A179" s="305" t="s">
        <v>585</v>
      </c>
      <c r="B179" s="303"/>
      <c r="C179" s="303"/>
      <c r="D179" s="303"/>
      <c r="E179" s="303"/>
      <c r="F179" s="303"/>
      <c r="G179" s="303"/>
      <c r="H179" s="303"/>
      <c r="I179" s="364"/>
      <c r="J179" s="342"/>
      <c r="K179" s="364"/>
      <c r="L179" s="43"/>
      <c r="M179" s="82"/>
    </row>
    <row r="180" spans="1:13" ht="12.75" customHeight="1">
      <c r="A180" s="305" t="s">
        <v>586</v>
      </c>
      <c r="B180" s="303"/>
      <c r="C180" s="303"/>
      <c r="D180" s="303"/>
      <c r="E180" s="303"/>
      <c r="F180" s="303"/>
      <c r="G180" s="303"/>
      <c r="H180" s="303"/>
      <c r="I180" s="364"/>
      <c r="J180" s="342"/>
      <c r="K180" s="364"/>
      <c r="L180" s="43"/>
      <c r="M180" s="82"/>
    </row>
    <row r="181" spans="1:13" ht="12.75" customHeight="1">
      <c r="A181" s="393"/>
      <c r="B181" s="43"/>
      <c r="C181" s="359"/>
      <c r="D181" s="364"/>
      <c r="E181" s="364"/>
      <c r="F181" s="364"/>
      <c r="G181" s="364"/>
      <c r="H181" s="364"/>
      <c r="I181" s="363"/>
      <c r="J181" s="364"/>
      <c r="K181" s="364"/>
      <c r="L181" s="364"/>
      <c r="M181" s="394"/>
    </row>
    <row r="182" spans="1:13" ht="12.75" customHeight="1">
      <c r="A182" s="369" t="s">
        <v>587</v>
      </c>
      <c r="B182" s="370"/>
      <c r="C182" s="282"/>
      <c r="D182" s="282" t="s">
        <v>630</v>
      </c>
      <c r="E182" s="371"/>
      <c r="F182" s="371"/>
      <c r="G182" s="371"/>
      <c r="H182" s="371"/>
      <c r="I182" s="363"/>
      <c r="J182" s="364"/>
      <c r="K182" s="364"/>
      <c r="L182" s="364"/>
      <c r="M182" s="394"/>
    </row>
    <row r="183" spans="1:13" ht="12.75" customHeight="1">
      <c r="A183" s="460" t="s">
        <v>631</v>
      </c>
      <c r="B183" s="461"/>
      <c r="C183" s="461"/>
      <c r="D183" s="461"/>
      <c r="E183" s="461"/>
      <c r="F183" s="461"/>
      <c r="G183" s="461"/>
      <c r="H183" s="461"/>
      <c r="I183" s="461"/>
      <c r="J183" s="364"/>
      <c r="K183" s="364"/>
      <c r="L183" s="364"/>
      <c r="M183" s="394"/>
    </row>
    <row r="184" spans="1:13" ht="12.75" customHeight="1">
      <c r="A184" t="s">
        <v>632</v>
      </c>
      <c r="B184" s="395"/>
      <c r="C184" s="395"/>
      <c r="D184" s="395"/>
      <c r="E184" s="395"/>
      <c r="F184" s="395"/>
      <c r="G184" s="395"/>
      <c r="H184" s="395"/>
      <c r="J184" s="364"/>
      <c r="K184" s="364"/>
      <c r="L184" s="364"/>
      <c r="M184" s="394"/>
    </row>
    <row r="185" spans="1:13" ht="12.75" customHeight="1">
      <c r="A185" s="44"/>
      <c r="B185" s="78"/>
      <c r="C185" s="396"/>
      <c r="D185" s="364"/>
      <c r="E185" s="364"/>
      <c r="F185" s="364"/>
      <c r="G185" s="364"/>
      <c r="H185" s="364"/>
      <c r="I185" s="364"/>
      <c r="J185" s="364"/>
      <c r="K185" s="364"/>
      <c r="L185" s="364"/>
      <c r="M185" s="394"/>
    </row>
    <row r="186" spans="1:13" ht="12.75" customHeight="1">
      <c r="A186" s="397" t="s">
        <v>590</v>
      </c>
      <c r="B186" s="398">
        <v>5839.09</v>
      </c>
      <c r="C186" s="162"/>
      <c r="D186" s="364"/>
      <c r="E186" s="364"/>
      <c r="F186" s="364"/>
      <c r="G186" s="364"/>
      <c r="H186" s="364"/>
      <c r="I186" s="364"/>
      <c r="J186" s="364"/>
      <c r="K186" s="362"/>
      <c r="L186" s="364"/>
      <c r="M186" s="82"/>
    </row>
    <row r="187" spans="1:13" ht="12.75" customHeight="1">
      <c r="A187" s="311" t="s">
        <v>591</v>
      </c>
      <c r="B187" s="319">
        <v>2734.98</v>
      </c>
      <c r="C187" s="162"/>
      <c r="D187" s="364"/>
      <c r="E187" s="364"/>
      <c r="F187" s="364"/>
      <c r="G187" s="364"/>
      <c r="H187" s="364"/>
      <c r="I187" s="362"/>
      <c r="J187" s="362"/>
      <c r="K187" s="82"/>
      <c r="L187" s="362"/>
      <c r="M187" s="292"/>
    </row>
    <row r="188" spans="1:13" ht="12.75" customHeight="1">
      <c r="A188" s="311" t="s">
        <v>592</v>
      </c>
      <c r="B188" s="319">
        <v>2661448</v>
      </c>
      <c r="C188" s="162"/>
      <c r="D188" s="364"/>
      <c r="E188" s="364"/>
      <c r="F188" s="364"/>
      <c r="G188" s="364"/>
      <c r="H188" s="364"/>
      <c r="I188" s="82"/>
      <c r="J188" s="82"/>
      <c r="K188" s="82"/>
      <c r="L188" s="82"/>
      <c r="M188" s="82"/>
    </row>
    <row r="189" spans="1:13" ht="12.75" customHeight="1">
      <c r="A189" s="321" t="s">
        <v>593</v>
      </c>
      <c r="B189" s="322">
        <v>3318389</v>
      </c>
      <c r="C189" s="162"/>
      <c r="D189" s="399"/>
      <c r="E189" s="364"/>
      <c r="F189" s="364"/>
      <c r="G189" s="364"/>
      <c r="H189" s="364"/>
      <c r="I189" s="82"/>
      <c r="J189" s="82"/>
      <c r="K189" s="362"/>
      <c r="L189" s="82"/>
      <c r="M189" s="82"/>
    </row>
    <row r="190" spans="1:13" ht="12.75" customHeight="1">
      <c r="A190" s="400" t="s">
        <v>604</v>
      </c>
      <c r="B190" s="250"/>
      <c r="C190" s="377"/>
      <c r="D190" s="377"/>
      <c r="E190" s="377"/>
      <c r="F190" s="377"/>
      <c r="G190" s="377"/>
      <c r="H190" s="265"/>
      <c r="I190" s="265"/>
      <c r="J190" s="78"/>
      <c r="K190" s="44"/>
      <c r="L190" s="362"/>
      <c r="M190" s="292"/>
    </row>
    <row r="191" spans="1:13" ht="12.75" customHeight="1">
      <c r="A191" s="375"/>
      <c r="B191" s="162"/>
      <c r="C191" s="347"/>
      <c r="D191" s="347"/>
      <c r="E191" s="347"/>
      <c r="F191" s="347"/>
      <c r="G191" s="347"/>
      <c r="H191" s="78"/>
      <c r="I191" s="78"/>
      <c r="J191" s="78"/>
      <c r="K191" s="44"/>
      <c r="L191" s="362"/>
      <c r="M191" s="292"/>
    </row>
    <row r="192" spans="1:13" ht="12.75" customHeight="1">
      <c r="A192" s="375"/>
      <c r="B192" s="162"/>
      <c r="C192" s="347"/>
      <c r="D192" s="347"/>
      <c r="E192" s="347"/>
      <c r="F192" s="347"/>
      <c r="G192" s="347"/>
      <c r="H192" s="362"/>
      <c r="I192" s="362"/>
      <c r="J192" s="362"/>
      <c r="K192" s="43"/>
      <c r="L192" s="362"/>
      <c r="M192" s="292"/>
    </row>
    <row r="193" spans="1:13" ht="12.75" customHeight="1">
      <c r="A193" s="401" t="s">
        <v>554</v>
      </c>
      <c r="B193" s="402" t="s">
        <v>594</v>
      </c>
      <c r="C193" s="402" t="s">
        <v>555</v>
      </c>
      <c r="D193" s="402" t="s">
        <v>556</v>
      </c>
      <c r="E193" s="402" t="s">
        <v>557</v>
      </c>
      <c r="F193" s="402" t="s">
        <v>558</v>
      </c>
      <c r="G193" s="402" t="s">
        <v>595</v>
      </c>
      <c r="H193" s="82"/>
      <c r="I193" s="43"/>
      <c r="J193" s="43"/>
      <c r="K193" s="362"/>
      <c r="L193" s="43"/>
      <c r="M193" s="82"/>
    </row>
    <row r="194" spans="1:13" ht="12.75" customHeight="1">
      <c r="A194" s="372"/>
      <c r="B194" s="73"/>
      <c r="C194" s="73"/>
      <c r="D194" s="73"/>
      <c r="E194" s="73"/>
      <c r="F194" s="73"/>
      <c r="G194" s="73"/>
      <c r="H194" s="82"/>
      <c r="I194" s="43"/>
      <c r="J194" s="43"/>
      <c r="K194" s="362"/>
      <c r="L194" s="43"/>
      <c r="M194" s="82"/>
    </row>
    <row r="195" spans="1:13" ht="12.75" customHeight="1">
      <c r="A195" s="403" t="s">
        <v>596</v>
      </c>
      <c r="B195" s="332">
        <v>3697.6</v>
      </c>
      <c r="C195" s="332">
        <v>3697.7</v>
      </c>
      <c r="D195" s="332">
        <v>3771.2</v>
      </c>
      <c r="E195" s="332">
        <v>3680.6</v>
      </c>
      <c r="F195" s="332">
        <v>3764.55</v>
      </c>
      <c r="G195" s="332">
        <v>66.95</v>
      </c>
      <c r="H195" s="82"/>
      <c r="I195" s="362"/>
      <c r="J195" s="362"/>
      <c r="K195" s="43"/>
      <c r="L195" s="362"/>
      <c r="M195" s="292"/>
    </row>
    <row r="196" spans="1:13" ht="12.75" customHeight="1">
      <c r="A196" s="403" t="s">
        <v>597</v>
      </c>
      <c r="B196" s="332">
        <v>5231.65</v>
      </c>
      <c r="C196" s="332">
        <v>5220.05</v>
      </c>
      <c r="D196" s="332">
        <v>5300.7</v>
      </c>
      <c r="E196" s="332">
        <v>5199.5</v>
      </c>
      <c r="F196" s="332">
        <v>5291.05</v>
      </c>
      <c r="G196" s="332">
        <v>59.4</v>
      </c>
      <c r="H196" s="362"/>
      <c r="I196" s="44"/>
      <c r="J196" s="43"/>
      <c r="K196" s="362"/>
      <c r="L196" s="43"/>
      <c r="M196" s="82"/>
    </row>
    <row r="197" spans="1:13" ht="12.75" customHeight="1">
      <c r="A197" s="403" t="s">
        <v>598</v>
      </c>
      <c r="B197" s="332">
        <v>6622.25</v>
      </c>
      <c r="C197" s="332">
        <v>6656.85</v>
      </c>
      <c r="D197" s="332">
        <v>6703.4</v>
      </c>
      <c r="E197" s="332">
        <v>6620</v>
      </c>
      <c r="F197" s="332">
        <v>6698.65</v>
      </c>
      <c r="G197" s="332">
        <v>76.4</v>
      </c>
      <c r="H197" s="43"/>
      <c r="I197" s="78"/>
      <c r="J197" s="362"/>
      <c r="K197" s="43"/>
      <c r="L197" s="362"/>
      <c r="M197" s="292"/>
    </row>
    <row r="198" spans="1:13" ht="12.75" customHeight="1">
      <c r="A198" s="403" t="s">
        <v>599</v>
      </c>
      <c r="B198" s="332">
        <v>2922.55</v>
      </c>
      <c r="C198" s="332">
        <v>2930.95</v>
      </c>
      <c r="D198" s="332">
        <v>3004.2</v>
      </c>
      <c r="E198" s="332">
        <v>2916.7</v>
      </c>
      <c r="F198" s="332">
        <v>2997.6</v>
      </c>
      <c r="G198" s="332">
        <v>75.05</v>
      </c>
      <c r="H198" s="362"/>
      <c r="I198" s="44"/>
      <c r="J198" s="43"/>
      <c r="K198" s="43"/>
      <c r="L198" s="43"/>
      <c r="M198" s="82"/>
    </row>
    <row r="199" spans="1:13" ht="12.75" customHeight="1">
      <c r="A199" s="403" t="s">
        <v>600</v>
      </c>
      <c r="B199" s="332">
        <v>5084.1</v>
      </c>
      <c r="C199" s="332">
        <v>5104</v>
      </c>
      <c r="D199" s="332">
        <v>5299.1</v>
      </c>
      <c r="E199" s="332">
        <v>5083.45</v>
      </c>
      <c r="F199" s="332">
        <v>5288.4</v>
      </c>
      <c r="G199" s="332">
        <v>204.3</v>
      </c>
      <c r="H199" s="44"/>
      <c r="I199" s="44"/>
      <c r="J199" s="43"/>
      <c r="K199" s="362"/>
      <c r="L199" s="43"/>
      <c r="M199" s="82"/>
    </row>
    <row r="200" spans="1:13" ht="12.75" customHeight="1">
      <c r="A200" s="403" t="s">
        <v>601</v>
      </c>
      <c r="B200" s="332">
        <v>4722.65</v>
      </c>
      <c r="C200" s="332">
        <v>4753.2</v>
      </c>
      <c r="D200" s="332">
        <v>4765.25</v>
      </c>
      <c r="E200" s="332">
        <v>4723.15</v>
      </c>
      <c r="F200" s="332">
        <v>4761.45</v>
      </c>
      <c r="G200" s="332">
        <v>38.8</v>
      </c>
      <c r="H200" s="78"/>
      <c r="I200" s="78"/>
      <c r="J200" s="78"/>
      <c r="K200" s="78"/>
      <c r="L200" s="44"/>
      <c r="M200" s="82"/>
    </row>
    <row r="201" spans="1:13" ht="12.75" customHeight="1">
      <c r="A201" s="73" t="s">
        <v>602</v>
      </c>
      <c r="B201" s="336">
        <v>3062.7</v>
      </c>
      <c r="C201" s="336">
        <v>3078.8</v>
      </c>
      <c r="D201" s="336">
        <v>3106.2</v>
      </c>
      <c r="E201" s="336">
        <v>3052.25</v>
      </c>
      <c r="F201" s="336">
        <v>3102.55</v>
      </c>
      <c r="G201" s="336">
        <v>39.85</v>
      </c>
      <c r="H201" s="162"/>
      <c r="I201" s="162"/>
      <c r="J201" s="162"/>
      <c r="K201" s="162"/>
      <c r="L201" s="362"/>
      <c r="M201" s="292"/>
    </row>
    <row r="202" spans="1:13" ht="12.75" customHeight="1">
      <c r="A202" s="249" t="s">
        <v>603</v>
      </c>
      <c r="B202" s="336">
        <v>3578.9</v>
      </c>
      <c r="C202" s="336">
        <v>3599.05</v>
      </c>
      <c r="D202" s="336">
        <v>3645.55</v>
      </c>
      <c r="E202" s="336">
        <v>3564.65</v>
      </c>
      <c r="F202" s="336">
        <v>3640.35</v>
      </c>
      <c r="G202" s="336">
        <v>61.45</v>
      </c>
      <c r="H202" s="162"/>
      <c r="I202" s="162"/>
      <c r="J202" s="162"/>
      <c r="K202" s="162"/>
      <c r="L202" s="362"/>
      <c r="M202" s="292"/>
    </row>
    <row r="203" spans="1:13" ht="12.75" customHeight="1">
      <c r="A203" s="250"/>
      <c r="B203" s="404"/>
      <c r="C203" s="404"/>
      <c r="D203" s="404"/>
      <c r="E203" s="404"/>
      <c r="F203" s="404"/>
      <c r="G203" s="404"/>
      <c r="H203" s="162"/>
      <c r="I203" s="162"/>
      <c r="J203" s="162"/>
      <c r="K203" s="162"/>
      <c r="L203" s="362"/>
      <c r="M203" s="292"/>
    </row>
    <row r="204" spans="1:13" ht="12.75" customHeight="1">
      <c r="A204" s="400" t="s">
        <v>604</v>
      </c>
      <c r="B204" s="359"/>
      <c r="C204" s="359"/>
      <c r="D204" s="359"/>
      <c r="E204" s="359"/>
      <c r="F204" s="359"/>
      <c r="G204" s="250"/>
      <c r="H204" s="162"/>
      <c r="I204" s="162"/>
      <c r="J204" s="162"/>
      <c r="K204" s="162"/>
      <c r="L204" s="362"/>
      <c r="M204" s="292"/>
    </row>
    <row r="205" spans="1:13" ht="12.75" customHeight="1">
      <c r="A205" s="43"/>
      <c r="B205" s="291"/>
      <c r="C205" s="377"/>
      <c r="D205" s="43"/>
      <c r="E205" s="43"/>
      <c r="F205" s="364"/>
      <c r="G205" s="291"/>
      <c r="H205" s="362"/>
      <c r="I205" s="362"/>
      <c r="J205" s="362"/>
      <c r="K205" s="362"/>
      <c r="L205" s="362"/>
      <c r="M205" s="292"/>
    </row>
    <row r="206" spans="1:13" ht="12.75" customHeight="1">
      <c r="A206" s="376" t="s">
        <v>605</v>
      </c>
      <c r="B206" s="283"/>
      <c r="C206" s="282"/>
      <c r="D206" s="282" t="s">
        <v>630</v>
      </c>
      <c r="E206" s="371"/>
      <c r="F206" s="371"/>
      <c r="G206" s="371"/>
      <c r="H206" s="371"/>
      <c r="I206" s="371"/>
      <c r="J206" s="364"/>
      <c r="K206" s="362"/>
      <c r="L206" s="43"/>
      <c r="M206" s="82"/>
    </row>
    <row r="207" spans="1:13" ht="12.75" customHeight="1">
      <c r="A207" s="264"/>
      <c r="B207" s="377"/>
      <c r="C207" s="377"/>
      <c r="D207" s="377"/>
      <c r="E207" s="377"/>
      <c r="F207" s="377"/>
      <c r="G207" s="377"/>
      <c r="H207" s="358"/>
      <c r="I207" s="358"/>
      <c r="J207" s="362"/>
      <c r="K207" s="43"/>
      <c r="L207" s="362"/>
      <c r="M207" s="292"/>
    </row>
    <row r="208" spans="1:13" ht="12.75" customHeight="1">
      <c r="A208" s="112" t="s">
        <v>367</v>
      </c>
      <c r="B208" s="82" t="s">
        <v>606</v>
      </c>
      <c r="C208" s="342" t="s">
        <v>607</v>
      </c>
      <c r="D208" s="82" t="s">
        <v>608</v>
      </c>
      <c r="E208" s="43"/>
      <c r="F208" s="378" t="s">
        <v>609</v>
      </c>
      <c r="G208" s="82" t="s">
        <v>606</v>
      </c>
      <c r="H208" s="82" t="s">
        <v>610</v>
      </c>
      <c r="I208" s="82" t="s">
        <v>608</v>
      </c>
      <c r="J208" s="43"/>
      <c r="K208" s="43"/>
      <c r="L208" s="43"/>
      <c r="M208" s="82"/>
    </row>
    <row r="209" spans="1:13" ht="12.75" customHeight="1">
      <c r="A209" s="43"/>
      <c r="B209" s="296" t="s">
        <v>611</v>
      </c>
      <c r="C209" s="99" t="s">
        <v>301</v>
      </c>
      <c r="D209" s="296" t="s">
        <v>611</v>
      </c>
      <c r="E209" s="81"/>
      <c r="F209" s="82"/>
      <c r="G209" s="344" t="s">
        <v>612</v>
      </c>
      <c r="H209" s="344" t="s">
        <v>613</v>
      </c>
      <c r="I209" s="345" t="s">
        <v>612</v>
      </c>
      <c r="J209" s="43"/>
      <c r="K209" s="362"/>
      <c r="L209" s="43"/>
      <c r="M209" s="82"/>
    </row>
    <row r="210" spans="1:13" ht="12.75" customHeight="1">
      <c r="A210" s="264"/>
      <c r="B210" s="81"/>
      <c r="C210" s="347" t="s">
        <v>614</v>
      </c>
      <c r="D210" s="81"/>
      <c r="E210" s="262"/>
      <c r="F210" s="377"/>
      <c r="G210" s="377"/>
      <c r="H210" s="358"/>
      <c r="I210" s="358"/>
      <c r="J210" s="362"/>
      <c r="K210" s="43"/>
      <c r="L210" s="362"/>
      <c r="M210" s="292"/>
    </row>
    <row r="211" spans="1:13" ht="12.75" customHeight="1">
      <c r="A211" s="379">
        <v>1</v>
      </c>
      <c r="B211" s="405">
        <v>2</v>
      </c>
      <c r="C211" s="405">
        <v>3</v>
      </c>
      <c r="D211" s="405">
        <v>4</v>
      </c>
      <c r="E211" s="284"/>
      <c r="F211" s="379">
        <v>5</v>
      </c>
      <c r="G211" s="266">
        <v>6</v>
      </c>
      <c r="H211" s="266">
        <v>7</v>
      </c>
      <c r="I211" s="266">
        <v>8</v>
      </c>
      <c r="J211" s="43"/>
      <c r="K211" s="362"/>
      <c r="L211" s="43"/>
      <c r="M211" s="82"/>
    </row>
    <row r="212" spans="1:13" ht="12.75" customHeight="1">
      <c r="A212" s="80"/>
      <c r="B212" s="347"/>
      <c r="C212" s="347"/>
      <c r="D212" s="347"/>
      <c r="E212" s="105"/>
      <c r="F212" s="347"/>
      <c r="G212" s="347"/>
      <c r="H212" s="105"/>
      <c r="I212" s="105"/>
      <c r="J212" s="362"/>
      <c r="K212" s="43"/>
      <c r="L212" s="362"/>
      <c r="M212" s="292"/>
    </row>
    <row r="213" spans="1:13" ht="12.75" customHeight="1">
      <c r="A213" s="78" t="s">
        <v>615</v>
      </c>
      <c r="B213" s="81">
        <v>600</v>
      </c>
      <c r="C213" s="406">
        <v>75996.7</v>
      </c>
      <c r="D213" s="81">
        <v>39</v>
      </c>
      <c r="E213" s="382"/>
      <c r="F213" s="44" t="s">
        <v>616</v>
      </c>
      <c r="G213" s="44">
        <v>368</v>
      </c>
      <c r="H213" s="44">
        <v>1372511.68</v>
      </c>
      <c r="I213" s="44">
        <v>425</v>
      </c>
      <c r="J213" s="44"/>
      <c r="K213" s="43"/>
      <c r="L213" s="362"/>
      <c r="M213" s="292"/>
    </row>
    <row r="214" spans="1:13" ht="12.75" customHeight="1">
      <c r="A214" s="78"/>
      <c r="B214" s="81"/>
      <c r="C214" s="81"/>
      <c r="D214" s="81"/>
      <c r="E214" s="44"/>
      <c r="F214" s="383"/>
      <c r="G214" s="44"/>
      <c r="H214" s="44"/>
      <c r="I214" s="44"/>
      <c r="J214" s="44"/>
      <c r="K214" s="43"/>
      <c r="L214" s="362"/>
      <c r="M214" s="292"/>
    </row>
    <row r="215" spans="1:13" ht="12.75" customHeight="1">
      <c r="A215" s="44" t="s">
        <v>398</v>
      </c>
      <c r="B215" s="44">
        <v>500</v>
      </c>
      <c r="C215" s="81">
        <v>6887.01</v>
      </c>
      <c r="D215" s="81">
        <v>35</v>
      </c>
      <c r="E215" s="44"/>
      <c r="F215" s="44" t="s">
        <v>398</v>
      </c>
      <c r="G215" s="44">
        <v>4414</v>
      </c>
      <c r="H215" s="44">
        <v>1222610.04</v>
      </c>
      <c r="I215" s="44">
        <v>10097</v>
      </c>
      <c r="J215" s="44"/>
      <c r="K215" s="362"/>
      <c r="L215" s="43"/>
      <c r="M215" s="82"/>
    </row>
    <row r="216" spans="1:13" ht="12.75" customHeight="1">
      <c r="A216" s="44"/>
      <c r="B216" s="81"/>
      <c r="C216" s="81"/>
      <c r="D216" s="81"/>
      <c r="E216" s="44"/>
      <c r="F216" s="383"/>
      <c r="G216" s="44"/>
      <c r="H216" s="44"/>
      <c r="I216" s="44"/>
      <c r="J216" s="44"/>
      <c r="K216" s="362"/>
      <c r="L216" s="43"/>
      <c r="M216" s="82"/>
    </row>
    <row r="217" spans="1:13" ht="12.75" customHeight="1">
      <c r="A217" s="78" t="s">
        <v>617</v>
      </c>
      <c r="B217" s="81">
        <f>+B218+B219</f>
        <v>0</v>
      </c>
      <c r="C217" s="81">
        <f>+C218+C219</f>
        <v>0</v>
      </c>
      <c r="D217" s="81">
        <f>+D218+D219</f>
        <v>0</v>
      </c>
      <c r="E217" s="44"/>
      <c r="F217" s="44" t="s">
        <v>618</v>
      </c>
      <c r="G217" s="44">
        <f>G218+G219</f>
        <v>166</v>
      </c>
      <c r="H217" s="44">
        <f>H218+H219</f>
        <v>627378.46</v>
      </c>
      <c r="I217" s="44">
        <f>I218+I219</f>
        <v>488</v>
      </c>
      <c r="J217" s="44"/>
      <c r="K217" s="43"/>
      <c r="L217" s="362"/>
      <c r="M217" s="292"/>
    </row>
    <row r="218" spans="1:13" ht="12.75" customHeight="1">
      <c r="A218" s="44" t="s">
        <v>619</v>
      </c>
      <c r="B218" s="44"/>
      <c r="C218" s="81"/>
      <c r="D218" s="81"/>
      <c r="E218" s="44"/>
      <c r="F218" s="44" t="s">
        <v>620</v>
      </c>
      <c r="G218" s="44">
        <v>77</v>
      </c>
      <c r="H218" s="44">
        <v>291998.22</v>
      </c>
      <c r="I218" s="44">
        <v>248</v>
      </c>
      <c r="J218" s="44"/>
      <c r="K218" s="43"/>
      <c r="L218" s="43"/>
      <c r="M218" s="82"/>
    </row>
    <row r="219" spans="1:13" ht="12.75" customHeight="1">
      <c r="A219" s="44" t="s">
        <v>621</v>
      </c>
      <c r="B219" s="81"/>
      <c r="C219" s="81"/>
      <c r="D219" s="81"/>
      <c r="E219" s="44"/>
      <c r="F219" s="44" t="s">
        <v>622</v>
      </c>
      <c r="G219" s="44">
        <v>89</v>
      </c>
      <c r="H219" s="44">
        <v>335380.24</v>
      </c>
      <c r="I219" s="44">
        <v>240</v>
      </c>
      <c r="J219" s="44"/>
      <c r="K219" s="362"/>
      <c r="L219" s="43"/>
      <c r="M219" s="82"/>
    </row>
    <row r="220" spans="1:13" ht="12.75" customHeight="1">
      <c r="A220" s="44"/>
      <c r="B220" s="105"/>
      <c r="C220" s="105"/>
      <c r="D220" s="105"/>
      <c r="E220" s="44"/>
      <c r="F220" s="44"/>
      <c r="G220" s="44"/>
      <c r="H220" s="44"/>
      <c r="I220" s="44"/>
      <c r="J220" s="44"/>
      <c r="K220" s="362"/>
      <c r="L220" s="43"/>
      <c r="M220" s="82"/>
    </row>
    <row r="221" spans="1:13" ht="12.75" customHeight="1">
      <c r="A221" s="44" t="s">
        <v>396</v>
      </c>
      <c r="B221" s="44">
        <f>B222+B223</f>
        <v>0</v>
      </c>
      <c r="C221" s="105">
        <f>C222+C223</f>
        <v>0</v>
      </c>
      <c r="D221" s="105">
        <f>D222+D223</f>
        <v>0</v>
      </c>
      <c r="E221" s="44"/>
      <c r="F221" s="44" t="s">
        <v>396</v>
      </c>
      <c r="G221" s="44">
        <f>G222+G223</f>
        <v>283</v>
      </c>
      <c r="H221" s="44">
        <f>H222+H223</f>
        <v>58303.32000000001</v>
      </c>
      <c r="I221" s="44">
        <f>I222+I223</f>
        <v>1505</v>
      </c>
      <c r="J221" s="44"/>
      <c r="K221" s="43"/>
      <c r="L221" s="362"/>
      <c r="M221" s="292"/>
    </row>
    <row r="222" spans="1:13" ht="12.75" customHeight="1">
      <c r="A222" s="44" t="s">
        <v>619</v>
      </c>
      <c r="B222" s="105"/>
      <c r="C222" s="105"/>
      <c r="D222" s="105">
        <v>0</v>
      </c>
      <c r="E222" s="44"/>
      <c r="F222" s="44" t="s">
        <v>620</v>
      </c>
      <c r="G222" s="44">
        <v>217</v>
      </c>
      <c r="H222" s="44">
        <v>41787.33</v>
      </c>
      <c r="I222" s="44">
        <v>1278</v>
      </c>
      <c r="J222" s="105"/>
      <c r="K222" s="43"/>
      <c r="L222" s="43"/>
      <c r="M222" s="82"/>
    </row>
    <row r="223" spans="1:13" ht="12.75" customHeight="1">
      <c r="A223" s="44" t="s">
        <v>621</v>
      </c>
      <c r="B223" s="105">
        <v>0</v>
      </c>
      <c r="C223" s="105">
        <v>0</v>
      </c>
      <c r="D223" s="105">
        <v>0</v>
      </c>
      <c r="E223" s="44"/>
      <c r="F223" s="44" t="s">
        <v>623</v>
      </c>
      <c r="G223" s="44">
        <v>66</v>
      </c>
      <c r="H223" s="44">
        <v>16515.99</v>
      </c>
      <c r="I223" s="44">
        <v>227</v>
      </c>
      <c r="J223" s="105"/>
      <c r="K223" s="362"/>
      <c r="L223" s="43"/>
      <c r="M223" s="82"/>
    </row>
    <row r="224" spans="1:13" ht="12.75" customHeight="1">
      <c r="A224" s="359"/>
      <c r="B224" s="407"/>
      <c r="C224" s="407"/>
      <c r="D224" s="407"/>
      <c r="E224" s="359"/>
      <c r="F224" s="359"/>
      <c r="G224" s="359"/>
      <c r="H224" s="404"/>
      <c r="I224" s="359"/>
      <c r="J224" s="43"/>
      <c r="K224" s="362"/>
      <c r="L224" s="43"/>
      <c r="M224" s="82"/>
    </row>
    <row r="225" spans="1:13" ht="12.75" customHeight="1">
      <c r="A225" s="44"/>
      <c r="B225" s="360"/>
      <c r="C225" s="408"/>
      <c r="D225" s="360"/>
      <c r="E225" s="44"/>
      <c r="F225" s="44"/>
      <c r="G225" s="249"/>
      <c r="H225" s="409"/>
      <c r="I225" s="249"/>
      <c r="J225" s="43"/>
      <c r="K225" s="362"/>
      <c r="L225" s="43"/>
      <c r="M225" s="82"/>
    </row>
    <row r="226" spans="1:13" ht="12.75" customHeight="1">
      <c r="A226" s="291"/>
      <c r="B226" s="291"/>
      <c r="C226" s="291"/>
      <c r="D226" s="291"/>
      <c r="E226" s="291"/>
      <c r="F226" s="410"/>
      <c r="G226" s="291"/>
      <c r="H226" s="411"/>
      <c r="I226" s="368"/>
      <c r="J226" s="362"/>
      <c r="K226" s="43"/>
      <c r="L226" s="362"/>
      <c r="M226" s="292"/>
    </row>
    <row r="227" spans="1:13" ht="12.75" customHeight="1">
      <c r="A227" s="291"/>
      <c r="B227" s="291"/>
      <c r="C227" s="291"/>
      <c r="D227" s="291"/>
      <c r="E227" s="291"/>
      <c r="F227" s="410"/>
      <c r="G227" s="291"/>
      <c r="H227" s="411"/>
      <c r="I227" s="368"/>
      <c r="J227" s="362"/>
      <c r="K227" s="43"/>
      <c r="L227" s="362"/>
      <c r="M227" s="292"/>
    </row>
    <row r="228" spans="1:13" ht="12.75" customHeight="1">
      <c r="A228" s="376" t="s">
        <v>552</v>
      </c>
      <c r="B228" s="283"/>
      <c r="C228" s="282"/>
      <c r="D228" s="282" t="s">
        <v>633</v>
      </c>
      <c r="E228" s="412"/>
      <c r="F228" s="283"/>
      <c r="G228" s="283"/>
      <c r="H228" s="413"/>
      <c r="I228" s="43"/>
      <c r="J228" s="362"/>
      <c r="K228" s="43"/>
      <c r="L228" s="362"/>
      <c r="M228" s="292"/>
    </row>
    <row r="229" spans="1:13" ht="12.75" customHeight="1">
      <c r="A229" s="264"/>
      <c r="B229" s="377"/>
      <c r="C229" s="377"/>
      <c r="D229" s="377"/>
      <c r="E229" s="377"/>
      <c r="F229" s="377"/>
      <c r="G229" s="377"/>
      <c r="H229" s="414"/>
      <c r="I229" s="362"/>
      <c r="J229" s="362"/>
      <c r="K229" s="43"/>
      <c r="L229" s="362"/>
      <c r="M229" s="292"/>
    </row>
    <row r="230" spans="1:13" ht="12.75" customHeight="1">
      <c r="A230" s="43" t="s">
        <v>554</v>
      </c>
      <c r="B230" s="82" t="s">
        <v>555</v>
      </c>
      <c r="C230" s="82" t="s">
        <v>556</v>
      </c>
      <c r="D230" s="82" t="s">
        <v>557</v>
      </c>
      <c r="E230" s="82" t="s">
        <v>558</v>
      </c>
      <c r="F230" s="82" t="s">
        <v>559</v>
      </c>
      <c r="G230" s="82" t="s">
        <v>560</v>
      </c>
      <c r="H230" s="415" t="s">
        <v>561</v>
      </c>
      <c r="I230" s="43"/>
      <c r="J230" s="362"/>
      <c r="K230" s="43"/>
      <c r="L230" s="362"/>
      <c r="M230" s="292"/>
    </row>
    <row r="231" spans="1:13" ht="12.75" customHeight="1">
      <c r="A231" s="359"/>
      <c r="B231" s="262"/>
      <c r="C231" s="262"/>
      <c r="D231" s="262"/>
      <c r="E231" s="262"/>
      <c r="F231" s="262" t="s">
        <v>634</v>
      </c>
      <c r="G231" s="262"/>
      <c r="H231" s="416"/>
      <c r="I231" s="43"/>
      <c r="J231" s="362"/>
      <c r="K231" s="43"/>
      <c r="L231" s="362"/>
      <c r="M231" s="292"/>
    </row>
    <row r="232" spans="1:13" ht="12.75" customHeight="1">
      <c r="A232" s="285">
        <v>1</v>
      </c>
      <c r="B232" s="266">
        <v>2</v>
      </c>
      <c r="C232" s="266">
        <v>3</v>
      </c>
      <c r="D232" s="266">
        <v>4</v>
      </c>
      <c r="E232" s="266">
        <v>5</v>
      </c>
      <c r="F232" s="266">
        <v>6</v>
      </c>
      <c r="G232" s="266">
        <v>7</v>
      </c>
      <c r="H232" s="413">
        <v>8</v>
      </c>
      <c r="I232" s="43"/>
      <c r="J232" s="362"/>
      <c r="K232" s="43"/>
      <c r="L232" s="362"/>
      <c r="M232" s="292"/>
    </row>
    <row r="233" spans="1:13" ht="12.75" customHeight="1">
      <c r="A233" s="287"/>
      <c r="B233" s="417"/>
      <c r="C233" s="417"/>
      <c r="D233" s="417"/>
      <c r="E233" s="417"/>
      <c r="F233" s="417"/>
      <c r="G233" s="417"/>
      <c r="H233" s="366"/>
      <c r="I233" s="43"/>
      <c r="J233" s="362"/>
      <c r="K233" s="43"/>
      <c r="L233" s="362"/>
      <c r="M233" s="292"/>
    </row>
    <row r="234" spans="1:13" ht="12.75" customHeight="1">
      <c r="A234" s="289" t="s">
        <v>562</v>
      </c>
      <c r="B234" s="290">
        <v>13071.81</v>
      </c>
      <c r="C234" s="290">
        <v>13326.24</v>
      </c>
      <c r="D234" s="290">
        <v>13071.81</v>
      </c>
      <c r="E234" s="290">
        <v>13308.03</v>
      </c>
      <c r="F234" s="290">
        <v>12945.88</v>
      </c>
      <c r="G234" s="290">
        <v>362.15000000000146</v>
      </c>
      <c r="H234" s="290">
        <v>2.79741508495368</v>
      </c>
      <c r="I234" s="290"/>
      <c r="J234" s="362"/>
      <c r="K234" s="43"/>
      <c r="L234" s="362"/>
      <c r="M234" s="292"/>
    </row>
    <row r="235" spans="1:13" ht="12.75" customHeight="1">
      <c r="A235" s="289" t="s">
        <v>563</v>
      </c>
      <c r="B235" s="290">
        <v>5356.92</v>
      </c>
      <c r="C235" s="290">
        <v>5410.5</v>
      </c>
      <c r="D235" s="290">
        <v>5356.92</v>
      </c>
      <c r="E235" s="290">
        <v>5395.24</v>
      </c>
      <c r="F235" s="290">
        <v>5341.13</v>
      </c>
      <c r="G235" s="290">
        <v>54.10999999999967</v>
      </c>
      <c r="H235" s="290">
        <v>1.0130815014800179</v>
      </c>
      <c r="I235" s="290"/>
      <c r="J235" s="362"/>
      <c r="K235" s="43"/>
      <c r="L235" s="362"/>
      <c r="M235" s="292"/>
    </row>
    <row r="236" spans="1:13" ht="12.75" customHeight="1">
      <c r="A236" s="289" t="s">
        <v>564</v>
      </c>
      <c r="B236" s="290">
        <v>6390.97</v>
      </c>
      <c r="C236" s="290">
        <v>6471.49</v>
      </c>
      <c r="D236" s="290">
        <v>6390.97</v>
      </c>
      <c r="E236" s="290">
        <v>6457.56</v>
      </c>
      <c r="F236" s="290">
        <v>6369.64</v>
      </c>
      <c r="G236" s="290">
        <v>87.92000000000007</v>
      </c>
      <c r="H236" s="290">
        <v>1.3802977876300713</v>
      </c>
      <c r="I236" s="290"/>
      <c r="J236" s="362"/>
      <c r="K236" s="43"/>
      <c r="L236" s="362"/>
      <c r="M236" s="292"/>
    </row>
    <row r="237" spans="1:13" ht="12.75" customHeight="1">
      <c r="A237" s="289" t="s">
        <v>565</v>
      </c>
      <c r="B237" s="290">
        <v>6573.4</v>
      </c>
      <c r="C237" s="290">
        <v>6692.79</v>
      </c>
      <c r="D237" s="290">
        <v>6573.4</v>
      </c>
      <c r="E237" s="290">
        <v>6686.15</v>
      </c>
      <c r="F237" s="290">
        <v>6516.81</v>
      </c>
      <c r="G237" s="290">
        <v>169.33999999999924</v>
      </c>
      <c r="H237" s="290">
        <v>2.598510620994002</v>
      </c>
      <c r="I237" s="290"/>
      <c r="J237" s="362"/>
      <c r="K237" s="43"/>
      <c r="L237" s="362"/>
      <c r="M237" s="292"/>
    </row>
    <row r="238" spans="1:13" ht="12.75" customHeight="1">
      <c r="A238" s="289" t="s">
        <v>566</v>
      </c>
      <c r="B238" s="290">
        <v>1552.03</v>
      </c>
      <c r="C238" s="290">
        <v>1578.95</v>
      </c>
      <c r="D238" s="290">
        <v>1552.03</v>
      </c>
      <c r="E238" s="290">
        <v>1577.48</v>
      </c>
      <c r="F238" s="290">
        <v>1539.42</v>
      </c>
      <c r="G238" s="290">
        <v>38.059999999999945</v>
      </c>
      <c r="H238" s="290">
        <v>2.472359719894502</v>
      </c>
      <c r="I238" s="290"/>
      <c r="J238" s="362"/>
      <c r="K238" s="43"/>
      <c r="L238" s="362"/>
      <c r="M238" s="292"/>
    </row>
    <row r="239" spans="1:13" ht="12.75" customHeight="1">
      <c r="A239" s="289" t="s">
        <v>567</v>
      </c>
      <c r="B239" s="290">
        <v>4941.88</v>
      </c>
      <c r="C239" s="290">
        <v>5018.94</v>
      </c>
      <c r="D239" s="290">
        <v>4941.88</v>
      </c>
      <c r="E239" s="290">
        <v>5014.8</v>
      </c>
      <c r="F239" s="290">
        <v>4902.98</v>
      </c>
      <c r="G239" s="290">
        <v>111.82000000000062</v>
      </c>
      <c r="H239" s="290">
        <v>2.2806538064605735</v>
      </c>
      <c r="I239" s="290"/>
      <c r="J239" s="362"/>
      <c r="K239" s="43"/>
      <c r="L239" s="362"/>
      <c r="M239" s="292"/>
    </row>
    <row r="240" spans="1:13" ht="12.75" customHeight="1">
      <c r="A240" s="294" t="s">
        <v>568</v>
      </c>
      <c r="B240" s="290"/>
      <c r="C240" s="290"/>
      <c r="D240" s="290"/>
      <c r="E240" s="290"/>
      <c r="F240" s="290"/>
      <c r="G240" s="290"/>
      <c r="H240" s="290"/>
      <c r="I240" s="290"/>
      <c r="J240" s="362"/>
      <c r="K240" s="43"/>
      <c r="L240" s="362"/>
      <c r="M240" s="292"/>
    </row>
    <row r="241" spans="1:13" ht="12.75" customHeight="1">
      <c r="A241" s="289" t="s">
        <v>569</v>
      </c>
      <c r="B241" s="290">
        <v>4912.21</v>
      </c>
      <c r="C241" s="290">
        <v>5055.39</v>
      </c>
      <c r="D241" s="290">
        <v>4912.21</v>
      </c>
      <c r="E241" s="290">
        <v>5045.93</v>
      </c>
      <c r="F241" s="290">
        <v>4894.01</v>
      </c>
      <c r="G241" s="290">
        <v>151.92</v>
      </c>
      <c r="H241" s="290">
        <v>3.1042028929242087</v>
      </c>
      <c r="I241" s="290"/>
      <c r="J241" s="362"/>
      <c r="K241" s="43"/>
      <c r="L241" s="362"/>
      <c r="M241" s="292"/>
    </row>
    <row r="242" spans="1:13" ht="12.75" customHeight="1">
      <c r="A242" s="289" t="s">
        <v>570</v>
      </c>
      <c r="B242" s="290">
        <v>6633.16</v>
      </c>
      <c r="C242" s="290">
        <v>6847.76</v>
      </c>
      <c r="D242" s="290">
        <v>6633.16</v>
      </c>
      <c r="E242" s="290">
        <v>6827.35</v>
      </c>
      <c r="F242" s="290">
        <v>6545.33</v>
      </c>
      <c r="G242" s="290">
        <v>282.02</v>
      </c>
      <c r="H242" s="290">
        <v>4.308720874272198</v>
      </c>
      <c r="I242" s="290"/>
      <c r="J242" s="362"/>
      <c r="K242" s="43"/>
      <c r="L242" s="362"/>
      <c r="M242" s="292"/>
    </row>
    <row r="243" spans="1:13" ht="12.75" customHeight="1">
      <c r="A243" s="289" t="s">
        <v>571</v>
      </c>
      <c r="B243" s="290">
        <v>3543.51</v>
      </c>
      <c r="C243" s="290">
        <v>3609.01</v>
      </c>
      <c r="D243" s="290">
        <v>3543.51</v>
      </c>
      <c r="E243" s="290">
        <v>3572.55</v>
      </c>
      <c r="F243" s="290">
        <v>3549.68</v>
      </c>
      <c r="G243" s="290">
        <v>22.870000000000346</v>
      </c>
      <c r="H243" s="290">
        <v>0.6442834283653835</v>
      </c>
      <c r="I243" s="290"/>
      <c r="J243" s="362"/>
      <c r="K243" s="43"/>
      <c r="L243" s="362"/>
      <c r="M243" s="292"/>
    </row>
    <row r="244" spans="1:13" ht="12.75" customHeight="1">
      <c r="A244" s="289" t="s">
        <v>572</v>
      </c>
      <c r="B244" s="290">
        <v>8721.98</v>
      </c>
      <c r="C244" s="290">
        <v>8992.94</v>
      </c>
      <c r="D244" s="290">
        <v>8721.98</v>
      </c>
      <c r="E244" s="290">
        <v>8973.06</v>
      </c>
      <c r="F244" s="290">
        <v>8648.18</v>
      </c>
      <c r="G244" s="290">
        <v>324.8799999999992</v>
      </c>
      <c r="H244" s="290">
        <v>3.756628562310211</v>
      </c>
      <c r="I244" s="290"/>
      <c r="J244" s="362"/>
      <c r="K244" s="43"/>
      <c r="L244" s="362"/>
      <c r="M244" s="292"/>
    </row>
    <row r="245" spans="1:13" ht="12.75" customHeight="1">
      <c r="A245" s="289" t="s">
        <v>573</v>
      </c>
      <c r="B245" s="290">
        <v>1680.95</v>
      </c>
      <c r="C245" s="290">
        <v>1714.67</v>
      </c>
      <c r="D245" s="290">
        <v>1680.05</v>
      </c>
      <c r="E245" s="290">
        <v>1709.99</v>
      </c>
      <c r="F245" s="290">
        <v>1665.68</v>
      </c>
      <c r="G245" s="290">
        <v>44.309999999999945</v>
      </c>
      <c r="H245" s="290">
        <v>2.660174823495506</v>
      </c>
      <c r="I245" s="290"/>
      <c r="J245" s="362"/>
      <c r="K245" s="43"/>
      <c r="L245" s="362"/>
      <c r="M245" s="292"/>
    </row>
    <row r="246" spans="1:13" ht="12.75" customHeight="1">
      <c r="A246" s="289" t="s">
        <v>574</v>
      </c>
      <c r="B246" s="290">
        <v>3551.73</v>
      </c>
      <c r="C246" s="290">
        <v>3578.11</v>
      </c>
      <c r="D246" s="290">
        <v>3548.14</v>
      </c>
      <c r="E246" s="290">
        <v>3553.56</v>
      </c>
      <c r="F246" s="290">
        <v>3538.36</v>
      </c>
      <c r="G246" s="290">
        <v>15.199999999999818</v>
      </c>
      <c r="H246" s="290">
        <v>0.429577544399095</v>
      </c>
      <c r="I246" s="290"/>
      <c r="J246" s="362"/>
      <c r="K246" s="43"/>
      <c r="L246" s="362"/>
      <c r="M246" s="292"/>
    </row>
    <row r="247" spans="1:13" ht="12.75" customHeight="1">
      <c r="A247" s="289" t="s">
        <v>197</v>
      </c>
      <c r="B247" s="290">
        <v>5054.21</v>
      </c>
      <c r="C247" s="290">
        <v>5102.01</v>
      </c>
      <c r="D247" s="290">
        <v>5054.21</v>
      </c>
      <c r="E247" s="290">
        <v>5095.28</v>
      </c>
      <c r="F247" s="290">
        <v>5006.59</v>
      </c>
      <c r="G247" s="290">
        <v>88.6899999999996</v>
      </c>
      <c r="H247" s="290">
        <v>1.7714652088547216</v>
      </c>
      <c r="I247" s="290"/>
      <c r="J247" s="362"/>
      <c r="K247" s="43"/>
      <c r="L247" s="362"/>
      <c r="M247" s="292"/>
    </row>
    <row r="248" spans="1:13" ht="12.75" customHeight="1">
      <c r="A248" s="289" t="s">
        <v>575</v>
      </c>
      <c r="B248" s="290">
        <v>8323.91</v>
      </c>
      <c r="C248" s="290">
        <v>8445.49</v>
      </c>
      <c r="D248" s="290">
        <v>8323.91</v>
      </c>
      <c r="E248" s="290">
        <v>8431.09</v>
      </c>
      <c r="F248" s="290">
        <v>8252.96</v>
      </c>
      <c r="G248" s="290">
        <v>178.13000000000102</v>
      </c>
      <c r="H248" s="290">
        <v>2.1583771156045954</v>
      </c>
      <c r="I248" s="290"/>
      <c r="J248" s="362"/>
      <c r="K248" s="43"/>
      <c r="L248" s="362"/>
      <c r="M248" s="292"/>
    </row>
    <row r="249" spans="1:13" ht="12.75" customHeight="1">
      <c r="A249" s="289" t="s">
        <v>576</v>
      </c>
      <c r="B249" s="290">
        <v>6319.98</v>
      </c>
      <c r="C249" s="290">
        <v>6463.79</v>
      </c>
      <c r="D249" s="290">
        <v>6319.98</v>
      </c>
      <c r="E249" s="290">
        <v>6444.48</v>
      </c>
      <c r="F249" s="290">
        <v>6277.36</v>
      </c>
      <c r="G249" s="290">
        <v>167.12</v>
      </c>
      <c r="H249" s="290">
        <v>2.662265665821299</v>
      </c>
      <c r="I249" s="290"/>
      <c r="J249" s="362"/>
      <c r="K249" s="43"/>
      <c r="L249" s="362"/>
      <c r="M249" s="292"/>
    </row>
    <row r="250" spans="1:13" ht="12.75" customHeight="1">
      <c r="A250" s="289" t="s">
        <v>577</v>
      </c>
      <c r="B250" s="290">
        <v>5773.07</v>
      </c>
      <c r="C250" s="290">
        <v>5912.06</v>
      </c>
      <c r="D250" s="290">
        <v>5773.07</v>
      </c>
      <c r="E250" s="290">
        <v>5903.51</v>
      </c>
      <c r="F250" s="290">
        <v>5732.5</v>
      </c>
      <c r="G250" s="290">
        <v>171.01</v>
      </c>
      <c r="H250" s="290">
        <v>2.9831661578717874</v>
      </c>
      <c r="I250" s="290"/>
      <c r="J250" s="362"/>
      <c r="K250" s="43"/>
      <c r="L250" s="362"/>
      <c r="M250" s="292"/>
    </row>
    <row r="251" spans="1:13" ht="12.75" customHeight="1">
      <c r="A251" s="289" t="s">
        <v>625</v>
      </c>
      <c r="B251" s="290">
        <v>3607.8</v>
      </c>
      <c r="C251" s="290">
        <v>3645.56</v>
      </c>
      <c r="D251" s="290">
        <v>3607.8</v>
      </c>
      <c r="E251" s="290">
        <v>3642.01</v>
      </c>
      <c r="F251" s="290">
        <v>3566.65</v>
      </c>
      <c r="G251" s="290">
        <v>75.36000000000013</v>
      </c>
      <c r="H251" s="290">
        <v>2.1129070696592076</v>
      </c>
      <c r="I251" s="290"/>
      <c r="J251" s="362"/>
      <c r="K251" s="43"/>
      <c r="L251" s="362"/>
      <c r="M251" s="292"/>
    </row>
    <row r="252" spans="1:13" ht="12.75" customHeight="1">
      <c r="A252" s="294" t="s">
        <v>579</v>
      </c>
      <c r="B252" s="290"/>
      <c r="C252" s="290"/>
      <c r="D252" s="290"/>
      <c r="E252" s="290"/>
      <c r="F252" s="290"/>
      <c r="G252" s="290"/>
      <c r="H252" s="290"/>
      <c r="I252" s="290"/>
      <c r="J252" s="362"/>
      <c r="K252" s="43"/>
      <c r="L252" s="362"/>
      <c r="M252" s="292"/>
    </row>
    <row r="253" spans="1:13" ht="12.75" customHeight="1">
      <c r="A253" s="289" t="s">
        <v>580</v>
      </c>
      <c r="B253" s="290">
        <v>2463.43</v>
      </c>
      <c r="C253" s="290">
        <v>2509.4</v>
      </c>
      <c r="D253" s="290">
        <v>2463.43</v>
      </c>
      <c r="E253" s="290">
        <v>2504.5</v>
      </c>
      <c r="F253" s="290">
        <v>2439.7</v>
      </c>
      <c r="G253" s="290">
        <v>64.80000000000018</v>
      </c>
      <c r="H253" s="290">
        <v>2.656064270197163</v>
      </c>
      <c r="I253" s="290"/>
      <c r="J253" s="362"/>
      <c r="K253" s="43"/>
      <c r="L253" s="362"/>
      <c r="M253" s="292"/>
    </row>
    <row r="254" spans="1:13" ht="12.75" customHeight="1">
      <c r="A254" s="289" t="s">
        <v>581</v>
      </c>
      <c r="B254" s="290">
        <v>1560.92</v>
      </c>
      <c r="C254" s="290">
        <v>1588.29</v>
      </c>
      <c r="D254" s="290">
        <v>1560.92</v>
      </c>
      <c r="E254" s="290">
        <v>1585.51</v>
      </c>
      <c r="F254" s="290">
        <v>1547.48</v>
      </c>
      <c r="G254" s="290">
        <v>38.03</v>
      </c>
      <c r="H254" s="290">
        <v>2.4575438777884027</v>
      </c>
      <c r="I254" s="290"/>
      <c r="J254" s="362"/>
      <c r="K254" s="43"/>
      <c r="L254" s="362"/>
      <c r="M254" s="292"/>
    </row>
    <row r="255" spans="1:13" ht="12.75" customHeight="1">
      <c r="A255" s="289" t="s">
        <v>582</v>
      </c>
      <c r="B255" s="290">
        <v>593.13</v>
      </c>
      <c r="C255" s="290">
        <v>603.03</v>
      </c>
      <c r="D255" s="290">
        <v>593.13</v>
      </c>
      <c r="E255" s="290">
        <v>602.02</v>
      </c>
      <c r="F255" s="290">
        <v>588.31</v>
      </c>
      <c r="G255" s="290">
        <v>13.71</v>
      </c>
      <c r="H255" s="290">
        <v>2.3304040386870932</v>
      </c>
      <c r="I255" s="290"/>
      <c r="J255" s="362"/>
      <c r="K255" s="43"/>
      <c r="L255" s="362"/>
      <c r="M255" s="292"/>
    </row>
    <row r="256" spans="1:13" ht="12.75" customHeight="1">
      <c r="A256" s="359"/>
      <c r="B256" s="418"/>
      <c r="C256" s="418"/>
      <c r="D256" s="418"/>
      <c r="E256" s="418"/>
      <c r="F256" s="418"/>
      <c r="G256" s="418"/>
      <c r="H256" s="418"/>
      <c r="I256" s="362"/>
      <c r="J256" s="362"/>
      <c r="K256" s="43"/>
      <c r="L256" s="362"/>
      <c r="M256" s="292"/>
    </row>
    <row r="257" spans="1:13" ht="12.75" customHeight="1">
      <c r="A257" s="43"/>
      <c r="B257" s="288"/>
      <c r="C257" s="288"/>
      <c r="D257" s="288"/>
      <c r="E257" s="288"/>
      <c r="F257" s="288"/>
      <c r="G257" s="288"/>
      <c r="H257" s="336"/>
      <c r="I257" s="362"/>
      <c r="J257" s="362"/>
      <c r="K257" s="43"/>
      <c r="L257" s="362"/>
      <c r="M257" s="292"/>
    </row>
    <row r="258" spans="1:13" ht="12.75" customHeight="1">
      <c r="A258" s="293" t="s">
        <v>583</v>
      </c>
      <c r="B258" s="288"/>
      <c r="C258" s="288"/>
      <c r="D258" s="288"/>
      <c r="E258" s="288"/>
      <c r="F258" s="288"/>
      <c r="G258" s="288"/>
      <c r="H258" s="336"/>
      <c r="I258" s="362"/>
      <c r="J258" s="362"/>
      <c r="K258" s="43"/>
      <c r="L258" s="362"/>
      <c r="M258" s="292"/>
    </row>
    <row r="259" spans="1:13" ht="12.75" customHeight="1">
      <c r="A259" s="303" t="s">
        <v>584</v>
      </c>
      <c r="B259" s="288"/>
      <c r="C259" s="288"/>
      <c r="D259" s="288"/>
      <c r="E259" s="288"/>
      <c r="F259" s="288"/>
      <c r="G259" s="288"/>
      <c r="H259" s="336"/>
      <c r="I259" s="362"/>
      <c r="J259" s="362"/>
      <c r="K259" s="43"/>
      <c r="L259" s="362"/>
      <c r="M259" s="292"/>
    </row>
    <row r="260" spans="1:13" ht="12.75" customHeight="1">
      <c r="A260" s="305" t="s">
        <v>585</v>
      </c>
      <c r="B260" s="288"/>
      <c r="C260" s="288"/>
      <c r="D260" s="288"/>
      <c r="E260" s="288"/>
      <c r="F260" s="288"/>
      <c r="G260" s="288"/>
      <c r="H260" s="336"/>
      <c r="I260" s="362"/>
      <c r="J260" s="362"/>
      <c r="K260" s="43"/>
      <c r="L260" s="362"/>
      <c r="M260" s="292"/>
    </row>
    <row r="261" spans="1:13" ht="12.75" customHeight="1">
      <c r="A261" s="419" t="s">
        <v>586</v>
      </c>
      <c r="B261" s="359"/>
      <c r="C261" s="359"/>
      <c r="D261" s="359"/>
      <c r="E261" s="359"/>
      <c r="F261" s="359"/>
      <c r="G261" s="359"/>
      <c r="H261" s="404"/>
      <c r="I261" s="78"/>
      <c r="J261" s="362"/>
      <c r="K261" s="43"/>
      <c r="L261" s="362"/>
      <c r="M261" s="292"/>
    </row>
    <row r="262" spans="6:13" ht="12.75" customHeight="1">
      <c r="F262" s="359"/>
      <c r="G262" s="359"/>
      <c r="H262" s="404"/>
      <c r="I262" s="44"/>
      <c r="J262" s="362"/>
      <c r="K262" s="43"/>
      <c r="L262" s="362"/>
      <c r="M262" s="292"/>
    </row>
    <row r="263" spans="1:13" ht="12.75" customHeight="1">
      <c r="A263" s="376" t="s">
        <v>587</v>
      </c>
      <c r="B263" s="283"/>
      <c r="C263" s="282"/>
      <c r="D263" s="282" t="s">
        <v>633</v>
      </c>
      <c r="E263" s="283"/>
      <c r="F263" s="359"/>
      <c r="G263" s="359"/>
      <c r="H263" s="404"/>
      <c r="I263" s="44"/>
      <c r="J263" s="362"/>
      <c r="K263" s="43"/>
      <c r="L263" s="362"/>
      <c r="M263" s="292"/>
    </row>
    <row r="264" spans="1:13" ht="12.75" customHeight="1">
      <c r="A264" s="120" t="s">
        <v>635</v>
      </c>
      <c r="H264" s="159"/>
      <c r="I264" s="420"/>
      <c r="J264" s="362"/>
      <c r="K264" s="43"/>
      <c r="L264" s="362"/>
      <c r="M264" s="292"/>
    </row>
    <row r="265" spans="1:13" ht="12.75" customHeight="1">
      <c r="A265" s="105"/>
      <c r="B265" s="289"/>
      <c r="C265" s="289"/>
      <c r="D265" s="289"/>
      <c r="E265" s="289"/>
      <c r="F265" s="289"/>
      <c r="G265" s="289"/>
      <c r="H265" s="421"/>
      <c r="I265" s="420"/>
      <c r="J265" s="362"/>
      <c r="K265" s="43"/>
      <c r="L265" s="362"/>
      <c r="M265" s="292"/>
    </row>
    <row r="266" spans="1:13" ht="12.75" customHeight="1">
      <c r="A266" s="422"/>
      <c r="B266" s="423"/>
      <c r="C266" s="423"/>
      <c r="D266" s="423"/>
      <c r="E266" s="423"/>
      <c r="F266" s="423"/>
      <c r="G266" s="423"/>
      <c r="H266" s="424"/>
      <c r="I266" s="425"/>
      <c r="J266" s="362"/>
      <c r="K266" s="43"/>
      <c r="L266" s="362"/>
      <c r="M266" s="292"/>
    </row>
    <row r="267" spans="1:13" ht="12.75" customHeight="1">
      <c r="A267" s="363"/>
      <c r="B267" s="363"/>
      <c r="C267" s="363"/>
      <c r="D267" s="363"/>
      <c r="E267" s="363"/>
      <c r="F267" s="363"/>
      <c r="G267" s="363"/>
      <c r="H267" s="426"/>
      <c r="I267" s="363"/>
      <c r="J267" s="362"/>
      <c r="K267" s="43"/>
      <c r="L267" s="362"/>
      <c r="M267" s="292"/>
    </row>
    <row r="268" spans="1:13" ht="12.75" customHeight="1">
      <c r="A268" s="427"/>
      <c r="B268" s="363"/>
      <c r="C268" s="363"/>
      <c r="D268" s="363"/>
      <c r="E268" s="363"/>
      <c r="F268" s="363"/>
      <c r="G268" s="363"/>
      <c r="H268" s="426"/>
      <c r="I268" s="363"/>
      <c r="J268" s="362"/>
      <c r="K268" s="43"/>
      <c r="L268" s="362"/>
      <c r="M268" s="292"/>
    </row>
    <row r="269" spans="1:13" ht="12.75" customHeight="1">
      <c r="A269" s="311" t="s">
        <v>590</v>
      </c>
      <c r="B269" s="312">
        <v>7865.08</v>
      </c>
      <c r="C269" s="44"/>
      <c r="D269" s="363"/>
      <c r="E269" s="105"/>
      <c r="F269" s="105"/>
      <c r="G269" s="105" t="s">
        <v>636</v>
      </c>
      <c r="H269" s="428"/>
      <c r="I269" s="105"/>
      <c r="J269" s="362"/>
      <c r="K269" s="43"/>
      <c r="L269" s="362"/>
      <c r="M269" s="292"/>
    </row>
    <row r="270" spans="1:13" ht="12.75" customHeight="1">
      <c r="A270" s="311" t="s">
        <v>591</v>
      </c>
      <c r="B270" s="315">
        <v>3836.97</v>
      </c>
      <c r="C270" s="44"/>
      <c r="D270" s="363"/>
      <c r="E270" s="363"/>
      <c r="F270" s="363"/>
      <c r="G270" s="363"/>
      <c r="H270" s="426"/>
      <c r="I270" s="363"/>
      <c r="J270" s="362"/>
      <c r="K270" s="43"/>
      <c r="L270" s="362"/>
      <c r="M270" s="292"/>
    </row>
    <row r="271" spans="1:13" ht="12.75" customHeight="1">
      <c r="A271" s="311" t="s">
        <v>592</v>
      </c>
      <c r="B271" s="319">
        <v>3135119</v>
      </c>
      <c r="C271" s="44"/>
      <c r="D271" s="363"/>
      <c r="E271" s="363"/>
      <c r="F271" s="363"/>
      <c r="G271" s="363"/>
      <c r="H271" s="426"/>
      <c r="I271" s="363"/>
      <c r="J271" s="362"/>
      <c r="K271" s="43"/>
      <c r="L271" s="362"/>
      <c r="M271" s="292"/>
    </row>
    <row r="272" spans="1:13" ht="12.75" customHeight="1">
      <c r="A272" s="321" t="s">
        <v>593</v>
      </c>
      <c r="B272" s="322">
        <v>3392484</v>
      </c>
      <c r="C272" s="363"/>
      <c r="D272" s="363"/>
      <c r="E272" s="363"/>
      <c r="F272" s="363"/>
      <c r="G272" s="363"/>
      <c r="H272" s="426"/>
      <c r="I272" s="363"/>
      <c r="J272" s="362"/>
      <c r="K272" s="43"/>
      <c r="L272" s="362"/>
      <c r="M272" s="292"/>
    </row>
    <row r="273" spans="1:13" ht="12.75" customHeight="1">
      <c r="A273" s="375" t="s">
        <v>604</v>
      </c>
      <c r="B273" s="347"/>
      <c r="C273" s="347"/>
      <c r="D273" s="347"/>
      <c r="E273" s="347"/>
      <c r="F273" s="347"/>
      <c r="G273" s="347"/>
      <c r="H273" s="429"/>
      <c r="I273" s="362"/>
      <c r="J273" s="362"/>
      <c r="K273" s="43"/>
      <c r="L273" s="362"/>
      <c r="M273" s="292"/>
    </row>
    <row r="274" spans="1:13" ht="12.75" customHeight="1">
      <c r="A274" s="375"/>
      <c r="B274" s="347"/>
      <c r="C274" s="347"/>
      <c r="D274" s="347"/>
      <c r="E274" s="347"/>
      <c r="F274" s="347"/>
      <c r="G274" s="347"/>
      <c r="H274" s="429"/>
      <c r="I274" s="362"/>
      <c r="J274" s="362"/>
      <c r="K274" s="43"/>
      <c r="L274" s="362"/>
      <c r="M274" s="292"/>
    </row>
    <row r="275" spans="1:13" ht="12.75" customHeight="1">
      <c r="A275" s="375"/>
      <c r="B275" s="347"/>
      <c r="C275" s="347"/>
      <c r="D275" s="347"/>
      <c r="E275" s="347"/>
      <c r="F275" s="347"/>
      <c r="G275" s="347"/>
      <c r="H275" s="429"/>
      <c r="I275" s="362"/>
      <c r="J275" s="362"/>
      <c r="K275" s="43"/>
      <c r="L275" s="362"/>
      <c r="M275" s="292"/>
    </row>
    <row r="276" spans="1:13" ht="12.75" customHeight="1">
      <c r="A276" s="430"/>
      <c r="B276" s="431"/>
      <c r="C276" s="431"/>
      <c r="D276" s="431"/>
      <c r="E276" s="431"/>
      <c r="F276" s="431"/>
      <c r="G276" s="431"/>
      <c r="H276" s="429"/>
      <c r="I276" s="43"/>
      <c r="J276" s="362"/>
      <c r="K276" s="43"/>
      <c r="L276" s="362"/>
      <c r="M276" s="292"/>
    </row>
    <row r="277" spans="1:13" ht="12.75" customHeight="1">
      <c r="A277" s="401" t="s">
        <v>554</v>
      </c>
      <c r="B277" s="402" t="s">
        <v>594</v>
      </c>
      <c r="C277" s="402" t="s">
        <v>555</v>
      </c>
      <c r="D277" s="402" t="s">
        <v>556</v>
      </c>
      <c r="E277" s="402" t="s">
        <v>557</v>
      </c>
      <c r="F277" s="402" t="s">
        <v>558</v>
      </c>
      <c r="G277" s="402" t="s">
        <v>595</v>
      </c>
      <c r="H277" s="432"/>
      <c r="I277" s="43"/>
      <c r="J277" s="362"/>
      <c r="K277" s="43"/>
      <c r="L277" s="362"/>
      <c r="M277" s="292"/>
    </row>
    <row r="278" spans="1:13" ht="12.75" customHeight="1">
      <c r="A278" s="372"/>
      <c r="B278" s="335"/>
      <c r="C278" s="335"/>
      <c r="D278" s="335"/>
      <c r="E278" s="335"/>
      <c r="F278" s="335"/>
      <c r="G278" s="335"/>
      <c r="H278" s="432"/>
      <c r="I278" s="43"/>
      <c r="J278" s="362"/>
      <c r="K278" s="43"/>
      <c r="L278" s="362"/>
      <c r="M278" s="292"/>
    </row>
    <row r="279" spans="1:13" ht="12.75" customHeight="1">
      <c r="A279" s="403" t="s">
        <v>596</v>
      </c>
      <c r="B279" s="332">
        <v>3764.55</v>
      </c>
      <c r="C279" s="332">
        <v>3764.5</v>
      </c>
      <c r="D279" s="332">
        <v>3881</v>
      </c>
      <c r="E279" s="332">
        <v>3764.5</v>
      </c>
      <c r="F279" s="332">
        <v>3875.9</v>
      </c>
      <c r="G279" s="332">
        <v>111.35</v>
      </c>
      <c r="H279" s="429"/>
      <c r="I279" s="429"/>
      <c r="J279" s="362"/>
      <c r="K279" s="43"/>
      <c r="L279" s="362"/>
      <c r="M279" s="292"/>
    </row>
    <row r="280" spans="1:13" ht="12.75" customHeight="1">
      <c r="A280" s="403" t="s">
        <v>597</v>
      </c>
      <c r="B280" s="332">
        <v>5291.05</v>
      </c>
      <c r="C280" s="332">
        <v>5307.8</v>
      </c>
      <c r="D280" s="332">
        <v>5405.15</v>
      </c>
      <c r="E280" s="332">
        <v>5307.8</v>
      </c>
      <c r="F280" s="332">
        <v>5393</v>
      </c>
      <c r="G280" s="332">
        <v>101.95</v>
      </c>
      <c r="H280" s="429"/>
      <c r="I280" s="429"/>
      <c r="J280" s="362"/>
      <c r="K280" s="43"/>
      <c r="L280" s="362"/>
      <c r="M280" s="292"/>
    </row>
    <row r="281" spans="1:13" ht="12.75" customHeight="1">
      <c r="A281" s="403" t="s">
        <v>598</v>
      </c>
      <c r="B281" s="332">
        <v>6698.65</v>
      </c>
      <c r="C281" s="332">
        <v>6779.75</v>
      </c>
      <c r="D281" s="332">
        <v>6866.4</v>
      </c>
      <c r="E281" s="332">
        <v>6779.75</v>
      </c>
      <c r="F281" s="332">
        <v>6857.1</v>
      </c>
      <c r="G281" s="332">
        <v>158.45</v>
      </c>
      <c r="H281" s="432"/>
      <c r="I281" s="432"/>
      <c r="J281" s="362"/>
      <c r="K281" s="43"/>
      <c r="L281" s="362"/>
      <c r="M281" s="292"/>
    </row>
    <row r="282" spans="1:13" ht="12.75" customHeight="1">
      <c r="A282" s="403" t="s">
        <v>599</v>
      </c>
      <c r="B282" s="332">
        <v>2997.6</v>
      </c>
      <c r="C282" s="332">
        <v>2986.25</v>
      </c>
      <c r="D282" s="332">
        <v>3081.2</v>
      </c>
      <c r="E282" s="332">
        <v>2986.25</v>
      </c>
      <c r="F282" s="332">
        <v>3077.2</v>
      </c>
      <c r="G282" s="332">
        <v>79.6</v>
      </c>
      <c r="H282" s="429"/>
      <c r="I282" s="429"/>
      <c r="J282" s="362"/>
      <c r="K282" s="43"/>
      <c r="L282" s="362"/>
      <c r="M282" s="292"/>
    </row>
    <row r="283" spans="1:13" ht="12.75" customHeight="1">
      <c r="A283" s="403" t="s">
        <v>600</v>
      </c>
      <c r="B283" s="332">
        <v>5288.4</v>
      </c>
      <c r="C283" s="332">
        <v>5349.45</v>
      </c>
      <c r="D283" s="332">
        <v>5568.3</v>
      </c>
      <c r="E283" s="332">
        <v>5349.45</v>
      </c>
      <c r="F283" s="332">
        <v>5554.75</v>
      </c>
      <c r="G283" s="332">
        <v>266.35</v>
      </c>
      <c r="H283" s="366"/>
      <c r="I283" s="432"/>
      <c r="J283" s="362"/>
      <c r="K283" s="43"/>
      <c r="L283" s="362"/>
      <c r="M283" s="292"/>
    </row>
    <row r="284" spans="1:13" ht="12.75" customHeight="1">
      <c r="A284" s="403" t="s">
        <v>637</v>
      </c>
      <c r="B284" s="332">
        <v>4761.45</v>
      </c>
      <c r="C284" s="332">
        <v>4810.9</v>
      </c>
      <c r="D284" s="332">
        <v>4844.9</v>
      </c>
      <c r="E284" s="332">
        <v>4810.9</v>
      </c>
      <c r="F284" s="332">
        <v>4837.6</v>
      </c>
      <c r="G284" s="332">
        <v>76.15</v>
      </c>
      <c r="H284" s="433"/>
      <c r="I284" s="429"/>
      <c r="J284" s="362"/>
      <c r="K284" s="43"/>
      <c r="L284" s="362"/>
      <c r="M284" s="292"/>
    </row>
    <row r="285" spans="1:13" ht="12.75" customHeight="1">
      <c r="A285" s="363" t="s">
        <v>602</v>
      </c>
      <c r="B285" s="336">
        <v>3102.55</v>
      </c>
      <c r="C285" s="336">
        <v>3141.8</v>
      </c>
      <c r="D285" s="336">
        <v>3176.95</v>
      </c>
      <c r="E285" s="336">
        <v>3141.8</v>
      </c>
      <c r="F285" s="336">
        <v>3174.5</v>
      </c>
      <c r="G285" s="336">
        <v>71.95</v>
      </c>
      <c r="H285" s="433"/>
      <c r="I285" s="429"/>
      <c r="J285" s="362"/>
      <c r="K285" s="43"/>
      <c r="L285" s="362"/>
      <c r="M285" s="292"/>
    </row>
    <row r="286" spans="1:13" ht="12.75" customHeight="1">
      <c r="A286" s="363" t="s">
        <v>603</v>
      </c>
      <c r="B286" s="336">
        <v>3640.35</v>
      </c>
      <c r="C286" s="336">
        <v>3692.95</v>
      </c>
      <c r="D286" s="336">
        <v>3748.65</v>
      </c>
      <c r="E286" s="336">
        <v>3692.95</v>
      </c>
      <c r="F286" s="336">
        <v>3744.9</v>
      </c>
      <c r="G286" s="336">
        <v>104.55</v>
      </c>
      <c r="H286" s="44"/>
      <c r="I286" s="44"/>
      <c r="J286" s="362"/>
      <c r="K286" s="43"/>
      <c r="L286" s="362"/>
      <c r="M286" s="292"/>
    </row>
    <row r="287" spans="1:13" ht="12.75" customHeight="1">
      <c r="A287" s="359"/>
      <c r="B287" s="359"/>
      <c r="C287" s="359"/>
      <c r="D287" s="359"/>
      <c r="E287" s="359"/>
      <c r="F287" s="359"/>
      <c r="G287" s="359"/>
      <c r="H287" s="44"/>
      <c r="I287" s="44"/>
      <c r="J287" s="362"/>
      <c r="K287" s="43"/>
      <c r="L287" s="362"/>
      <c r="M287" s="292"/>
    </row>
    <row r="288" spans="1:13" ht="12.75" customHeight="1">
      <c r="A288" s="43"/>
      <c r="B288" s="44"/>
      <c r="C288" s="359"/>
      <c r="D288" s="44"/>
      <c r="E288" s="44"/>
      <c r="F288" s="44"/>
      <c r="G288" s="44"/>
      <c r="H288" s="44"/>
      <c r="I288" s="44"/>
      <c r="J288" s="362"/>
      <c r="K288" s="43"/>
      <c r="L288" s="362"/>
      <c r="M288" s="292"/>
    </row>
    <row r="289" spans="1:13" ht="12.75" customHeight="1">
      <c r="A289" s="376" t="s">
        <v>605</v>
      </c>
      <c r="B289" s="283"/>
      <c r="C289" s="282"/>
      <c r="D289" s="282" t="s">
        <v>633</v>
      </c>
      <c r="E289" s="371"/>
      <c r="F289" s="371"/>
      <c r="G289" s="371"/>
      <c r="H289" s="371"/>
      <c r="I289" s="371"/>
      <c r="J289" s="362"/>
      <c r="K289" s="43"/>
      <c r="L289" s="362"/>
      <c r="M289" s="292"/>
    </row>
    <row r="290" spans="1:13" ht="12.75" customHeight="1">
      <c r="A290" s="264"/>
      <c r="B290" s="377"/>
      <c r="C290" s="377"/>
      <c r="D290" s="377"/>
      <c r="E290" s="377"/>
      <c r="F290" s="377"/>
      <c r="G290" s="377"/>
      <c r="H290" s="358"/>
      <c r="I290" s="358"/>
      <c r="J290" s="362"/>
      <c r="K290" s="43"/>
      <c r="L290" s="362"/>
      <c r="M290" s="292"/>
    </row>
    <row r="291" spans="1:13" ht="12.75" customHeight="1">
      <c r="A291" s="112" t="s">
        <v>367</v>
      </c>
      <c r="B291" s="82" t="s">
        <v>606</v>
      </c>
      <c r="C291" s="342" t="s">
        <v>607</v>
      </c>
      <c r="D291" s="82" t="s">
        <v>608</v>
      </c>
      <c r="E291" s="43"/>
      <c r="F291" s="378" t="s">
        <v>609</v>
      </c>
      <c r="G291" s="82" t="s">
        <v>606</v>
      </c>
      <c r="H291" s="82" t="s">
        <v>610</v>
      </c>
      <c r="I291" s="82" t="s">
        <v>608</v>
      </c>
      <c r="J291" s="362"/>
      <c r="K291" s="43"/>
      <c r="L291" s="362"/>
      <c r="M291" s="292"/>
    </row>
    <row r="292" spans="1:13" ht="12.75" customHeight="1">
      <c r="A292" s="44"/>
      <c r="B292" s="296" t="s">
        <v>611</v>
      </c>
      <c r="C292" s="99" t="s">
        <v>301</v>
      </c>
      <c r="D292" s="296" t="s">
        <v>611</v>
      </c>
      <c r="E292" s="44"/>
      <c r="F292" s="81"/>
      <c r="G292" s="344" t="s">
        <v>612</v>
      </c>
      <c r="H292" s="344" t="s">
        <v>613</v>
      </c>
      <c r="I292" s="345" t="s">
        <v>612</v>
      </c>
      <c r="J292" s="362"/>
      <c r="K292" s="43"/>
      <c r="L292" s="362"/>
      <c r="M292" s="292"/>
    </row>
    <row r="293" spans="1:13" ht="12.75" customHeight="1">
      <c r="A293" s="359"/>
      <c r="B293" s="81"/>
      <c r="C293" s="347" t="s">
        <v>614</v>
      </c>
      <c r="D293" s="81"/>
      <c r="E293" s="44"/>
      <c r="F293" s="262"/>
      <c r="G293" s="81"/>
      <c r="H293" s="81"/>
      <c r="I293" s="81"/>
      <c r="J293" s="362"/>
      <c r="K293" s="43"/>
      <c r="L293" s="362"/>
      <c r="M293" s="292"/>
    </row>
    <row r="294" spans="1:13" ht="12.75" customHeight="1">
      <c r="A294" s="379">
        <v>1</v>
      </c>
      <c r="B294" s="380">
        <v>2</v>
      </c>
      <c r="C294" s="380">
        <v>3</v>
      </c>
      <c r="D294" s="380">
        <v>4</v>
      </c>
      <c r="E294" s="283"/>
      <c r="F294" s="405">
        <v>5</v>
      </c>
      <c r="G294" s="381">
        <v>6</v>
      </c>
      <c r="H294" s="381">
        <v>7</v>
      </c>
      <c r="I294" s="381">
        <v>8</v>
      </c>
      <c r="J294" s="362"/>
      <c r="K294" s="43"/>
      <c r="L294" s="362"/>
      <c r="M294" s="292"/>
    </row>
    <row r="295" spans="1:13" ht="12.75" customHeight="1">
      <c r="A295" s="287"/>
      <c r="B295" s="380"/>
      <c r="C295" s="380"/>
      <c r="D295" s="380"/>
      <c r="E295" s="44"/>
      <c r="F295" s="287"/>
      <c r="G295" s="381"/>
      <c r="H295" s="434"/>
      <c r="I295" s="435"/>
      <c r="J295" s="362"/>
      <c r="K295" s="43"/>
      <c r="L295" s="362"/>
      <c r="M295" s="292"/>
    </row>
    <row r="296" spans="1:13" ht="12.75" customHeight="1">
      <c r="A296" s="43" t="s">
        <v>615</v>
      </c>
      <c r="B296" s="81">
        <v>500</v>
      </c>
      <c r="C296" s="81">
        <v>69947.16</v>
      </c>
      <c r="D296" s="81">
        <v>33</v>
      </c>
      <c r="E296" s="382"/>
      <c r="F296" s="44" t="s">
        <v>616</v>
      </c>
      <c r="G296" s="44">
        <v>399</v>
      </c>
      <c r="H296" s="44">
        <v>1542142.68</v>
      </c>
      <c r="I296" s="44">
        <v>400</v>
      </c>
      <c r="J296" s="362"/>
      <c r="K296" s="43"/>
      <c r="L296" s="362"/>
      <c r="M296" s="292"/>
    </row>
    <row r="297" spans="1:13" ht="12.75" customHeight="1">
      <c r="A297" s="43"/>
      <c r="B297" s="81"/>
      <c r="C297" s="81"/>
      <c r="D297" s="81"/>
      <c r="E297" s="44"/>
      <c r="F297" s="383"/>
      <c r="G297" s="44"/>
      <c r="H297" s="44"/>
      <c r="I297" s="44"/>
      <c r="J297" s="362"/>
      <c r="K297" s="43"/>
      <c r="L297" s="362"/>
      <c r="M297" s="292"/>
    </row>
    <row r="298" spans="1:13" ht="12.75" customHeight="1">
      <c r="A298" s="43" t="s">
        <v>398</v>
      </c>
      <c r="B298" s="44">
        <v>400</v>
      </c>
      <c r="C298" s="81">
        <v>6055.75</v>
      </c>
      <c r="D298" s="81">
        <v>34</v>
      </c>
      <c r="E298" s="44"/>
      <c r="F298" s="44" t="s">
        <v>398</v>
      </c>
      <c r="G298" s="44">
        <v>6178</v>
      </c>
      <c r="H298" s="44">
        <v>1479556.19</v>
      </c>
      <c r="I298" s="44">
        <v>10080</v>
      </c>
      <c r="J298" s="362"/>
      <c r="K298" s="43"/>
      <c r="L298" s="362"/>
      <c r="M298" s="292"/>
    </row>
    <row r="299" spans="1:13" ht="12.75" customHeight="1">
      <c r="A299" s="43"/>
      <c r="B299" s="81"/>
      <c r="C299" s="81"/>
      <c r="D299" s="81"/>
      <c r="E299" s="44"/>
      <c r="F299" s="383"/>
      <c r="G299" s="44"/>
      <c r="H299" s="44"/>
      <c r="I299" s="44"/>
      <c r="J299" s="362"/>
      <c r="K299" s="43"/>
      <c r="L299" s="362"/>
      <c r="M299" s="292"/>
    </row>
    <row r="300" spans="1:13" ht="12.75" customHeight="1">
      <c r="A300" s="43" t="s">
        <v>617</v>
      </c>
      <c r="B300" s="81">
        <f>+B301+B302</f>
        <v>0</v>
      </c>
      <c r="C300" s="81">
        <f>+C301+C302</f>
        <v>0</v>
      </c>
      <c r="D300" s="81">
        <f>+D301+D302</f>
        <v>0</v>
      </c>
      <c r="E300" s="44"/>
      <c r="F300" s="44" t="s">
        <v>618</v>
      </c>
      <c r="G300" s="44">
        <f>G301+G302</f>
        <v>226</v>
      </c>
      <c r="H300" s="44">
        <f>H301+H302</f>
        <v>872732.48</v>
      </c>
      <c r="I300" s="44">
        <f>I301+I302</f>
        <v>486</v>
      </c>
      <c r="J300" s="362"/>
      <c r="K300" s="43"/>
      <c r="L300" s="362"/>
      <c r="M300" s="292"/>
    </row>
    <row r="301" spans="1:13" ht="12.75" customHeight="1">
      <c r="A301" s="43" t="s">
        <v>619</v>
      </c>
      <c r="B301" s="44"/>
      <c r="C301" s="81"/>
      <c r="D301" s="81"/>
      <c r="E301" s="44"/>
      <c r="F301" s="44" t="s">
        <v>620</v>
      </c>
      <c r="G301" s="44">
        <v>112</v>
      </c>
      <c r="H301" s="44">
        <v>440321.46</v>
      </c>
      <c r="I301" s="44">
        <v>239</v>
      </c>
      <c r="J301" s="362"/>
      <c r="K301" s="43"/>
      <c r="L301" s="362"/>
      <c r="M301" s="292"/>
    </row>
    <row r="302" spans="1:13" ht="12.75" customHeight="1">
      <c r="A302" s="43" t="s">
        <v>621</v>
      </c>
      <c r="B302" s="81"/>
      <c r="C302" s="81"/>
      <c r="D302" s="81"/>
      <c r="E302" s="44"/>
      <c r="F302" s="44" t="s">
        <v>622</v>
      </c>
      <c r="G302" s="44">
        <v>114</v>
      </c>
      <c r="H302" s="44">
        <v>432411.02</v>
      </c>
      <c r="I302" s="44">
        <v>247</v>
      </c>
      <c r="J302" s="362"/>
      <c r="K302" s="43"/>
      <c r="L302" s="362"/>
      <c r="M302" s="292"/>
    </row>
    <row r="303" spans="1:13" ht="12.75" customHeight="1">
      <c r="A303" s="43"/>
      <c r="B303" s="105"/>
      <c r="C303" s="105"/>
      <c r="D303" s="105"/>
      <c r="E303" s="44"/>
      <c r="F303" s="44"/>
      <c r="G303" s="44"/>
      <c r="H303" s="44"/>
      <c r="I303" s="44"/>
      <c r="J303" s="362"/>
      <c r="K303" s="43"/>
      <c r="L303" s="362"/>
      <c r="M303" s="292"/>
    </row>
    <row r="304" spans="1:13" ht="12.75" customHeight="1">
      <c r="A304" s="78" t="s">
        <v>396</v>
      </c>
      <c r="B304" s="44">
        <f>B305+B306</f>
        <v>0</v>
      </c>
      <c r="C304" s="105">
        <f>C305+C306</f>
        <v>0</v>
      </c>
      <c r="D304" s="105">
        <f>D305+D306</f>
        <v>0</v>
      </c>
      <c r="E304" s="44"/>
      <c r="F304" s="44" t="s">
        <v>396</v>
      </c>
      <c r="G304" s="44">
        <f>G305+G306</f>
        <v>631</v>
      </c>
      <c r="H304" s="366">
        <f>H305+H306</f>
        <v>99937.3</v>
      </c>
      <c r="I304" s="44">
        <f>I305+I306</f>
        <v>1519</v>
      </c>
      <c r="J304" s="362"/>
      <c r="K304" s="43"/>
      <c r="L304" s="362"/>
      <c r="M304" s="292"/>
    </row>
    <row r="305" spans="1:13" ht="12.75" customHeight="1">
      <c r="A305" s="43" t="s">
        <v>619</v>
      </c>
      <c r="B305" s="105"/>
      <c r="C305" s="105"/>
      <c r="D305" s="105">
        <v>0</v>
      </c>
      <c r="E305" s="44"/>
      <c r="F305" s="44" t="s">
        <v>620</v>
      </c>
      <c r="G305" s="44">
        <v>527</v>
      </c>
      <c r="H305" s="44">
        <v>76372.31</v>
      </c>
      <c r="I305" s="44">
        <v>1247</v>
      </c>
      <c r="J305" s="362"/>
      <c r="K305" s="43"/>
      <c r="L305" s="362"/>
      <c r="M305" s="292"/>
    </row>
    <row r="306" spans="1:13" ht="12.75" customHeight="1">
      <c r="A306" s="44" t="s">
        <v>621</v>
      </c>
      <c r="B306" s="105">
        <v>0</v>
      </c>
      <c r="C306" s="105">
        <v>0</v>
      </c>
      <c r="D306" s="105">
        <v>0</v>
      </c>
      <c r="E306" s="44"/>
      <c r="F306" s="44" t="s">
        <v>623</v>
      </c>
      <c r="G306" s="44">
        <v>104</v>
      </c>
      <c r="H306" s="44">
        <v>23564.99</v>
      </c>
      <c r="I306" s="44">
        <v>272</v>
      </c>
      <c r="J306" s="362"/>
      <c r="K306" s="43"/>
      <c r="L306" s="362"/>
      <c r="M306" s="292"/>
    </row>
    <row r="307" spans="1:13" ht="12.75" customHeight="1">
      <c r="A307" s="359"/>
      <c r="B307" s="407"/>
      <c r="C307" s="436"/>
      <c r="D307" s="407"/>
      <c r="E307" s="359"/>
      <c r="F307" s="359"/>
      <c r="G307" s="437"/>
      <c r="H307" s="404"/>
      <c r="I307" s="359"/>
      <c r="J307" s="362"/>
      <c r="K307" s="43"/>
      <c r="L307" s="362"/>
      <c r="M307" s="292"/>
    </row>
    <row r="308" spans="1:13" ht="12.75" customHeight="1">
      <c r="A308" s="291"/>
      <c r="B308" s="291"/>
      <c r="C308" s="291"/>
      <c r="D308" s="291"/>
      <c r="E308" s="291"/>
      <c r="F308" s="410"/>
      <c r="G308" s="291"/>
      <c r="H308" s="411"/>
      <c r="I308" s="368"/>
      <c r="J308" s="362"/>
      <c r="K308" s="43"/>
      <c r="L308" s="362"/>
      <c r="M308" s="292"/>
    </row>
    <row r="309" spans="1:13" ht="12.75" customHeight="1">
      <c r="A309" s="291"/>
      <c r="B309" s="291"/>
      <c r="C309" s="291"/>
      <c r="D309" s="291"/>
      <c r="E309" s="291"/>
      <c r="F309" s="410"/>
      <c r="G309" s="291"/>
      <c r="H309" s="411"/>
      <c r="I309" s="368"/>
      <c r="J309" s="362"/>
      <c r="K309" s="43"/>
      <c r="L309" s="362"/>
      <c r="M309" s="292"/>
    </row>
    <row r="310" spans="1:13" ht="12.75" customHeight="1">
      <c r="A310" s="44"/>
      <c r="B310" s="360"/>
      <c r="C310" s="360"/>
      <c r="D310" s="360"/>
      <c r="E310" s="44"/>
      <c r="F310" s="44"/>
      <c r="G310" s="249"/>
      <c r="H310" s="409"/>
      <c r="I310" s="249"/>
      <c r="J310" s="43"/>
      <c r="K310" s="43"/>
      <c r="L310" s="43"/>
      <c r="M310" s="410"/>
    </row>
    <row r="311" spans="1:13" ht="12.75" customHeight="1">
      <c r="A311" s="44"/>
      <c r="B311" s="360"/>
      <c r="C311" s="360"/>
      <c r="D311" s="360"/>
      <c r="E311" s="44"/>
      <c r="F311" s="44"/>
      <c r="G311" s="249"/>
      <c r="H311" s="409"/>
      <c r="I311" s="249"/>
      <c r="J311" s="43"/>
      <c r="K311" s="43"/>
      <c r="L311" s="43"/>
      <c r="M311" s="410"/>
    </row>
    <row r="312" spans="1:13" ht="12.75" customHeight="1">
      <c r="A312" s="376" t="s">
        <v>552</v>
      </c>
      <c r="B312" s="283"/>
      <c r="C312" s="282"/>
      <c r="D312" s="282" t="s">
        <v>638</v>
      </c>
      <c r="E312" s="412"/>
      <c r="F312" s="283"/>
      <c r="G312" s="283"/>
      <c r="H312" s="283"/>
      <c r="I312" s="43"/>
      <c r="J312" s="43"/>
      <c r="K312" s="43"/>
      <c r="L312" s="43"/>
      <c r="M312" s="410"/>
    </row>
    <row r="313" spans="1:13" ht="12.75" customHeight="1">
      <c r="A313" s="264"/>
      <c r="B313" s="377"/>
      <c r="C313" s="377"/>
      <c r="D313" s="377"/>
      <c r="E313" s="377"/>
      <c r="F313" s="377"/>
      <c r="G313" s="377"/>
      <c r="H313" s="377"/>
      <c r="I313" s="362"/>
      <c r="J313" s="43"/>
      <c r="K313" s="43"/>
      <c r="L313" s="43"/>
      <c r="M313" s="410"/>
    </row>
    <row r="314" spans="1:13" ht="12.75" customHeight="1">
      <c r="A314" s="43" t="s">
        <v>554</v>
      </c>
      <c r="B314" s="82" t="s">
        <v>555</v>
      </c>
      <c r="C314" s="82" t="s">
        <v>556</v>
      </c>
      <c r="D314" s="82" t="s">
        <v>557</v>
      </c>
      <c r="E314" s="82" t="s">
        <v>558</v>
      </c>
      <c r="F314" s="82" t="s">
        <v>559</v>
      </c>
      <c r="G314" s="82" t="s">
        <v>560</v>
      </c>
      <c r="H314" s="82" t="s">
        <v>561</v>
      </c>
      <c r="I314" s="43"/>
      <c r="J314" s="43"/>
      <c r="K314" s="43"/>
      <c r="L314" s="43"/>
      <c r="M314" s="410"/>
    </row>
    <row r="315" spans="1:13" ht="12.75" customHeight="1">
      <c r="A315" s="359"/>
      <c r="B315" s="262"/>
      <c r="C315" s="262"/>
      <c r="D315" s="262"/>
      <c r="E315" s="262"/>
      <c r="F315" s="262" t="s">
        <v>634</v>
      </c>
      <c r="G315" s="262"/>
      <c r="H315" s="262"/>
      <c r="I315" s="43"/>
      <c r="J315" s="43"/>
      <c r="K315" s="43"/>
      <c r="L315" s="43"/>
      <c r="M315" s="410"/>
    </row>
    <row r="316" spans="1:13" ht="12.75" customHeight="1">
      <c r="A316" s="285">
        <v>1</v>
      </c>
      <c r="B316" s="438">
        <v>2</v>
      </c>
      <c r="C316" s="438">
        <v>3</v>
      </c>
      <c r="D316" s="438">
        <v>4</v>
      </c>
      <c r="E316" s="438">
        <v>5</v>
      </c>
      <c r="F316" s="438">
        <v>6</v>
      </c>
      <c r="G316" s="438">
        <v>7</v>
      </c>
      <c r="H316" s="438">
        <v>8</v>
      </c>
      <c r="I316" s="43"/>
      <c r="J316" s="43"/>
      <c r="K316" s="43"/>
      <c r="L316" s="43"/>
      <c r="M316" s="410"/>
    </row>
    <row r="317" spans="1:13" ht="12.75" customHeight="1">
      <c r="A317" s="80"/>
      <c r="B317" s="347"/>
      <c r="C317" s="347"/>
      <c r="D317" s="347"/>
      <c r="E317" s="347"/>
      <c r="F317" s="347"/>
      <c r="G317" s="347"/>
      <c r="H317" s="347"/>
      <c r="I317" s="362"/>
      <c r="J317" s="43"/>
      <c r="K317" s="43"/>
      <c r="L317" s="43"/>
      <c r="M317" s="410"/>
    </row>
    <row r="318" spans="1:13" ht="12.75" customHeight="1">
      <c r="A318" s="289" t="s">
        <v>562</v>
      </c>
      <c r="B318" s="290">
        <v>13343.57</v>
      </c>
      <c r="C318" s="290">
        <v>13386.95</v>
      </c>
      <c r="D318" s="290">
        <v>13196.9</v>
      </c>
      <c r="E318" s="290">
        <v>13285.93</v>
      </c>
      <c r="F318" s="290">
        <v>13308.03</v>
      </c>
      <c r="G318" s="290">
        <v>-22.1</v>
      </c>
      <c r="H318" s="290">
        <v>-0.17</v>
      </c>
      <c r="I318" s="362"/>
      <c r="J318" s="43"/>
      <c r="K318" s="43"/>
      <c r="L318" s="43"/>
      <c r="M318" s="410"/>
    </row>
    <row r="319" spans="1:13" ht="12.75" customHeight="1">
      <c r="A319" s="289" t="s">
        <v>563</v>
      </c>
      <c r="B319" s="290">
        <v>5400.57</v>
      </c>
      <c r="C319" s="290">
        <v>5425.38</v>
      </c>
      <c r="D319" s="290">
        <v>5383.84</v>
      </c>
      <c r="E319" s="290">
        <v>5401.33</v>
      </c>
      <c r="F319" s="290">
        <v>5395.24</v>
      </c>
      <c r="G319" s="290">
        <v>6.09</v>
      </c>
      <c r="H319" s="290">
        <v>0.11</v>
      </c>
      <c r="I319" s="362"/>
      <c r="J319" s="43"/>
      <c r="K319" s="43"/>
      <c r="L319" s="43"/>
      <c r="M319" s="410"/>
    </row>
    <row r="320" spans="1:13" ht="12.75" customHeight="1">
      <c r="A320" s="289" t="s">
        <v>564</v>
      </c>
      <c r="B320" s="290">
        <v>6477.28</v>
      </c>
      <c r="C320" s="290">
        <v>6491.44</v>
      </c>
      <c r="D320" s="290">
        <v>6449.02</v>
      </c>
      <c r="E320" s="290">
        <v>6456.61</v>
      </c>
      <c r="F320" s="290">
        <v>6457.56</v>
      </c>
      <c r="G320" s="290">
        <v>-0.95</v>
      </c>
      <c r="H320" s="290">
        <v>-0.01</v>
      </c>
      <c r="I320" s="362"/>
      <c r="J320" s="43"/>
      <c r="K320" s="43"/>
      <c r="L320" s="43"/>
      <c r="M320" s="410"/>
    </row>
    <row r="321" spans="1:13" ht="12.75" customHeight="1">
      <c r="A321" s="289" t="s">
        <v>565</v>
      </c>
      <c r="B321" s="290">
        <v>6705.85</v>
      </c>
      <c r="C321" s="290">
        <v>6731.66</v>
      </c>
      <c r="D321" s="290">
        <v>6635.63</v>
      </c>
      <c r="E321" s="290">
        <v>6683.8</v>
      </c>
      <c r="F321" s="290">
        <v>6686.15</v>
      </c>
      <c r="G321" s="290">
        <v>-2.35</v>
      </c>
      <c r="H321" s="290">
        <v>-0.04</v>
      </c>
      <c r="I321" s="439"/>
      <c r="J321" s="43"/>
      <c r="K321" s="43"/>
      <c r="L321" s="43"/>
      <c r="M321" s="410"/>
    </row>
    <row r="322" spans="1:13" ht="12.75" customHeight="1">
      <c r="A322" s="289" t="s">
        <v>566</v>
      </c>
      <c r="B322" s="290">
        <v>1582.48</v>
      </c>
      <c r="C322" s="290">
        <v>1588.25</v>
      </c>
      <c r="D322" s="290">
        <v>1566.7</v>
      </c>
      <c r="E322" s="290">
        <v>1577.28</v>
      </c>
      <c r="F322" s="290">
        <v>1577.48</v>
      </c>
      <c r="G322" s="290">
        <v>-0.2</v>
      </c>
      <c r="H322" s="290">
        <v>-0.01</v>
      </c>
      <c r="I322" s="439"/>
      <c r="J322" s="43"/>
      <c r="K322" s="43"/>
      <c r="L322" s="43"/>
      <c r="M322" s="410"/>
    </row>
    <row r="323" spans="1:13" ht="12.75" customHeight="1">
      <c r="A323" s="289" t="s">
        <v>567</v>
      </c>
      <c r="B323" s="290">
        <v>5029.52</v>
      </c>
      <c r="C323" s="290">
        <v>5046.53</v>
      </c>
      <c r="D323" s="290">
        <v>4982.62</v>
      </c>
      <c r="E323" s="290">
        <v>5014.09</v>
      </c>
      <c r="F323" s="290">
        <v>5014.8</v>
      </c>
      <c r="G323" s="290">
        <v>-0.71</v>
      </c>
      <c r="H323" s="290">
        <v>-0.01</v>
      </c>
      <c r="I323" s="439"/>
      <c r="J323" s="43"/>
      <c r="K323" s="43"/>
      <c r="L323" s="43"/>
      <c r="M323" s="410"/>
    </row>
    <row r="324" spans="1:13" ht="12.75" customHeight="1">
      <c r="A324" s="294" t="s">
        <v>568</v>
      </c>
      <c r="B324" s="290"/>
      <c r="C324" s="290"/>
      <c r="D324" s="290"/>
      <c r="E324" s="290"/>
      <c r="F324" s="290"/>
      <c r="G324" s="290"/>
      <c r="H324" s="290"/>
      <c r="I324" s="439"/>
      <c r="J324" s="43"/>
      <c r="K324" s="43"/>
      <c r="L324" s="43"/>
      <c r="M324" s="410"/>
    </row>
    <row r="325" spans="1:13" ht="12.75" customHeight="1">
      <c r="A325" s="289" t="s">
        <v>569</v>
      </c>
      <c r="B325" s="290">
        <v>5064.3</v>
      </c>
      <c r="C325" s="290">
        <v>5064.53</v>
      </c>
      <c r="D325" s="290">
        <v>5000.22</v>
      </c>
      <c r="E325" s="290">
        <v>5039.92</v>
      </c>
      <c r="F325" s="290">
        <v>5045.93</v>
      </c>
      <c r="G325" s="290">
        <v>-6.01</v>
      </c>
      <c r="H325" s="290">
        <v>-0.12</v>
      </c>
      <c r="I325" s="439"/>
      <c r="J325" s="43"/>
      <c r="K325" s="43"/>
      <c r="L325" s="43"/>
      <c r="M325" s="410"/>
    </row>
    <row r="326" spans="1:13" ht="12.75" customHeight="1">
      <c r="A326" s="289" t="s">
        <v>570</v>
      </c>
      <c r="B326" s="290">
        <v>6831.01</v>
      </c>
      <c r="C326" s="290">
        <v>6904.4</v>
      </c>
      <c r="D326" s="290">
        <v>6711.39</v>
      </c>
      <c r="E326" s="290">
        <v>6822.33</v>
      </c>
      <c r="F326" s="290">
        <v>6827.35</v>
      </c>
      <c r="G326" s="290">
        <v>-5.02</v>
      </c>
      <c r="H326" s="290">
        <v>-0.07</v>
      </c>
      <c r="I326" s="439"/>
      <c r="J326" s="43"/>
      <c r="K326" s="43"/>
      <c r="L326" s="43"/>
      <c r="M326" s="410"/>
    </row>
    <row r="327" spans="1:13" ht="12.75" customHeight="1">
      <c r="A327" s="289" t="s">
        <v>571</v>
      </c>
      <c r="B327" s="290">
        <v>3572.39</v>
      </c>
      <c r="C327" s="290">
        <v>3593.69</v>
      </c>
      <c r="D327" s="290">
        <v>3548.91</v>
      </c>
      <c r="E327" s="290">
        <v>3567.47</v>
      </c>
      <c r="F327" s="290">
        <v>3572.55</v>
      </c>
      <c r="G327" s="290">
        <v>-5.08</v>
      </c>
      <c r="H327" s="290">
        <v>-0.14</v>
      </c>
      <c r="I327" s="439"/>
      <c r="J327" s="43"/>
      <c r="K327" s="43"/>
      <c r="L327" s="43"/>
      <c r="M327" s="410"/>
    </row>
    <row r="328" spans="1:13" ht="12.75" customHeight="1">
      <c r="A328" s="289" t="s">
        <v>572</v>
      </c>
      <c r="B328" s="290">
        <v>8975.24</v>
      </c>
      <c r="C328" s="290">
        <v>9186.21</v>
      </c>
      <c r="D328" s="290">
        <v>8902.91</v>
      </c>
      <c r="E328" s="290">
        <v>9129.78</v>
      </c>
      <c r="F328" s="290">
        <v>8973.06</v>
      </c>
      <c r="G328" s="290">
        <v>156.72</v>
      </c>
      <c r="H328" s="290">
        <v>1.75</v>
      </c>
      <c r="I328" s="439"/>
      <c r="J328" s="43"/>
      <c r="K328" s="43"/>
      <c r="L328" s="43"/>
      <c r="M328" s="410"/>
    </row>
    <row r="329" spans="1:13" ht="12.75" customHeight="1">
      <c r="A329" s="289" t="s">
        <v>573</v>
      </c>
      <c r="B329" s="290">
        <v>1708.82</v>
      </c>
      <c r="C329" s="290">
        <v>1708.82</v>
      </c>
      <c r="D329" s="290">
        <v>1677.16</v>
      </c>
      <c r="E329" s="290">
        <v>1689.47</v>
      </c>
      <c r="F329" s="290">
        <v>1709.99</v>
      </c>
      <c r="G329" s="290">
        <v>-20.52</v>
      </c>
      <c r="H329" s="290">
        <v>-1.2</v>
      </c>
      <c r="I329" s="439"/>
      <c r="J329" s="43"/>
      <c r="K329" s="43"/>
      <c r="L329" s="43"/>
      <c r="M329" s="410"/>
    </row>
    <row r="330" spans="1:13" ht="12.75" customHeight="1">
      <c r="A330" s="289" t="s">
        <v>574</v>
      </c>
      <c r="B330" s="290">
        <v>3585.55</v>
      </c>
      <c r="C330" s="290">
        <v>3589.87</v>
      </c>
      <c r="D330" s="290">
        <v>3543.53</v>
      </c>
      <c r="E330" s="290">
        <v>3574.38</v>
      </c>
      <c r="F330" s="290">
        <v>3553.56</v>
      </c>
      <c r="G330" s="290">
        <v>20.82</v>
      </c>
      <c r="H330" s="290">
        <v>0.59</v>
      </c>
      <c r="I330" s="439"/>
      <c r="J330" s="43"/>
      <c r="K330" s="43"/>
      <c r="L330" s="43"/>
      <c r="M330" s="410"/>
    </row>
    <row r="331" spans="1:13" ht="12.75" customHeight="1">
      <c r="A331" s="289" t="s">
        <v>197</v>
      </c>
      <c r="B331" s="290">
        <v>5116.21</v>
      </c>
      <c r="C331" s="290">
        <v>5117.27</v>
      </c>
      <c r="D331" s="290">
        <v>5040.37</v>
      </c>
      <c r="E331" s="290">
        <v>5067.73</v>
      </c>
      <c r="F331" s="290">
        <v>5095.28</v>
      </c>
      <c r="G331" s="290">
        <v>-27.55</v>
      </c>
      <c r="H331" s="290">
        <v>-0.54</v>
      </c>
      <c r="I331" s="439"/>
      <c r="J331" s="43"/>
      <c r="K331" s="43"/>
      <c r="L331" s="43"/>
      <c r="M331" s="410"/>
    </row>
    <row r="332" spans="1:13" ht="12.75" customHeight="1">
      <c r="A332" s="289" t="s">
        <v>575</v>
      </c>
      <c r="B332" s="290">
        <v>8465.21</v>
      </c>
      <c r="C332" s="290">
        <v>8521.87</v>
      </c>
      <c r="D332" s="290">
        <v>8375.11</v>
      </c>
      <c r="E332" s="290">
        <v>8453.97</v>
      </c>
      <c r="F332" s="290">
        <v>8431.09</v>
      </c>
      <c r="G332" s="290">
        <v>22.88</v>
      </c>
      <c r="H332" s="290">
        <v>0.27</v>
      </c>
      <c r="I332" s="439"/>
      <c r="J332" s="43"/>
      <c r="K332" s="43"/>
      <c r="L332" s="43"/>
      <c r="M332" s="410"/>
    </row>
    <row r="333" spans="1:13" ht="12.75" customHeight="1">
      <c r="A333" s="289" t="s">
        <v>576</v>
      </c>
      <c r="B333" s="290">
        <v>6467.29</v>
      </c>
      <c r="C333" s="290">
        <v>6482.94</v>
      </c>
      <c r="D333" s="290">
        <v>6393.2</v>
      </c>
      <c r="E333" s="290">
        <v>6434.17</v>
      </c>
      <c r="F333" s="290">
        <v>6444.48</v>
      </c>
      <c r="G333" s="290">
        <v>-10.31</v>
      </c>
      <c r="H333" s="290">
        <v>-0.16</v>
      </c>
      <c r="I333" s="439"/>
      <c r="J333" s="43"/>
      <c r="K333" s="43"/>
      <c r="L333" s="43"/>
      <c r="M333" s="410"/>
    </row>
    <row r="334" spans="1:13" ht="12.75" customHeight="1">
      <c r="A334" s="289" t="s">
        <v>577</v>
      </c>
      <c r="B334" s="290">
        <v>5930.34</v>
      </c>
      <c r="C334" s="290">
        <v>5935.05</v>
      </c>
      <c r="D334" s="290">
        <v>5856.06</v>
      </c>
      <c r="E334" s="290">
        <v>5879.17</v>
      </c>
      <c r="F334" s="290">
        <v>5903.51</v>
      </c>
      <c r="G334" s="290">
        <v>-24.34</v>
      </c>
      <c r="H334" s="290">
        <v>-0.41</v>
      </c>
      <c r="I334" s="439"/>
      <c r="J334" s="43"/>
      <c r="K334" s="43"/>
      <c r="L334" s="43"/>
      <c r="M334" s="410"/>
    </row>
    <row r="335" spans="1:13" ht="12.75" customHeight="1">
      <c r="A335" s="289" t="s">
        <v>625</v>
      </c>
      <c r="B335" s="290">
        <v>3664.45</v>
      </c>
      <c r="C335" s="290">
        <v>3667.9</v>
      </c>
      <c r="D335" s="290">
        <v>3618.46</v>
      </c>
      <c r="E335" s="290">
        <v>3625.33</v>
      </c>
      <c r="F335" s="290">
        <v>3642.01</v>
      </c>
      <c r="G335" s="290">
        <v>-16.68</v>
      </c>
      <c r="H335" s="290">
        <v>-0.46</v>
      </c>
      <c r="I335" s="44"/>
      <c r="J335" s="43"/>
      <c r="K335" s="43"/>
      <c r="L335" s="43"/>
      <c r="M335" s="410"/>
    </row>
    <row r="336" spans="1:13" ht="12.75" customHeight="1">
      <c r="A336" s="294" t="s">
        <v>579</v>
      </c>
      <c r="B336" s="290"/>
      <c r="C336" s="290"/>
      <c r="D336" s="290"/>
      <c r="E336" s="290"/>
      <c r="F336" s="290"/>
      <c r="G336" s="290"/>
      <c r="H336" s="290"/>
      <c r="I336" s="362"/>
      <c r="J336" s="43"/>
      <c r="K336" s="43"/>
      <c r="L336" s="43"/>
      <c r="M336" s="410"/>
    </row>
    <row r="337" spans="1:13" ht="12.75" customHeight="1">
      <c r="A337" s="289" t="s">
        <v>580</v>
      </c>
      <c r="B337" s="290">
        <v>2505.16</v>
      </c>
      <c r="C337" s="290">
        <v>2515.03</v>
      </c>
      <c r="D337" s="290">
        <v>2477.62</v>
      </c>
      <c r="E337" s="290">
        <v>2500.63</v>
      </c>
      <c r="F337" s="290">
        <v>2504.5</v>
      </c>
      <c r="G337" s="290">
        <v>-3.87</v>
      </c>
      <c r="H337" s="290">
        <v>-0.15</v>
      </c>
      <c r="I337" s="362"/>
      <c r="J337" s="43"/>
      <c r="K337" s="43"/>
      <c r="L337" s="43"/>
      <c r="M337" s="410"/>
    </row>
    <row r="338" spans="1:13" ht="12.75" customHeight="1">
      <c r="A338" s="289" t="s">
        <v>581</v>
      </c>
      <c r="B338" s="290">
        <v>1586.37</v>
      </c>
      <c r="C338" s="290">
        <v>1593.56</v>
      </c>
      <c r="D338" s="290">
        <v>1569.75</v>
      </c>
      <c r="E338" s="290">
        <v>1585.14</v>
      </c>
      <c r="F338" s="290">
        <v>1585.51</v>
      </c>
      <c r="G338" s="290">
        <v>-0.37</v>
      </c>
      <c r="H338" s="290">
        <v>-0.02</v>
      </c>
      <c r="I338" s="362"/>
      <c r="J338" s="43"/>
      <c r="K338" s="43"/>
      <c r="L338" s="43"/>
      <c r="M338" s="410"/>
    </row>
    <row r="339" spans="1:13" ht="12.75" customHeight="1">
      <c r="A339" s="289" t="s">
        <v>582</v>
      </c>
      <c r="B339" s="290">
        <v>602.48</v>
      </c>
      <c r="C339" s="290">
        <v>605.09</v>
      </c>
      <c r="D339" s="290">
        <v>596.47</v>
      </c>
      <c r="E339" s="290">
        <v>602.02</v>
      </c>
      <c r="F339" s="290">
        <v>602.02</v>
      </c>
      <c r="G339" s="290">
        <v>0</v>
      </c>
      <c r="H339" s="290">
        <v>0</v>
      </c>
      <c r="I339" s="362"/>
      <c r="J339" s="43"/>
      <c r="K339" s="43"/>
      <c r="L339" s="43"/>
      <c r="M339" s="410"/>
    </row>
    <row r="340" spans="1:13" ht="12.75" customHeight="1">
      <c r="A340" s="359"/>
      <c r="B340" s="290"/>
      <c r="C340" s="290"/>
      <c r="D340" s="290"/>
      <c r="E340" s="290"/>
      <c r="F340" s="290"/>
      <c r="G340" s="290"/>
      <c r="H340" s="290"/>
      <c r="I340" s="362"/>
      <c r="J340" s="43"/>
      <c r="K340" s="43"/>
      <c r="L340" s="43"/>
      <c r="M340" s="410"/>
    </row>
    <row r="341" spans="1:13" ht="12.75" customHeight="1">
      <c r="A341" s="43"/>
      <c r="B341" s="288"/>
      <c r="C341" s="288"/>
      <c r="D341" s="288"/>
      <c r="E341" s="288"/>
      <c r="F341" s="288"/>
      <c r="G341" s="288"/>
      <c r="H341" s="288"/>
      <c r="I341" s="362"/>
      <c r="J341" s="43"/>
      <c r="K341" s="43"/>
      <c r="L341" s="43"/>
      <c r="M341" s="410"/>
    </row>
    <row r="342" spans="1:13" ht="12.75" customHeight="1">
      <c r="A342" s="293" t="s">
        <v>583</v>
      </c>
      <c r="B342" s="288"/>
      <c r="C342" s="288"/>
      <c r="D342" s="288"/>
      <c r="E342" s="288"/>
      <c r="F342" s="288"/>
      <c r="G342" s="288"/>
      <c r="H342" s="288"/>
      <c r="I342" s="362"/>
      <c r="J342" s="43"/>
      <c r="K342" s="43"/>
      <c r="L342" s="43"/>
      <c r="M342" s="410"/>
    </row>
    <row r="343" spans="1:13" ht="12.75" customHeight="1">
      <c r="A343" s="303" t="s">
        <v>584</v>
      </c>
      <c r="B343" s="288"/>
      <c r="C343" s="288"/>
      <c r="D343" s="288"/>
      <c r="E343" s="288"/>
      <c r="F343" s="288"/>
      <c r="G343" s="288"/>
      <c r="H343" s="288"/>
      <c r="I343" s="362"/>
      <c r="J343" s="43"/>
      <c r="K343" s="43"/>
      <c r="L343" s="43"/>
      <c r="M343" s="410"/>
    </row>
    <row r="344" spans="1:13" ht="12.75" customHeight="1">
      <c r="A344" s="305" t="s">
        <v>585</v>
      </c>
      <c r="B344" s="288"/>
      <c r="C344" s="288"/>
      <c r="D344" s="288"/>
      <c r="E344" s="288"/>
      <c r="F344" s="288"/>
      <c r="G344" s="288"/>
      <c r="H344" s="288"/>
      <c r="I344" s="362"/>
      <c r="J344" s="43"/>
      <c r="K344" s="43"/>
      <c r="L344" s="43"/>
      <c r="M344" s="410"/>
    </row>
    <row r="345" spans="1:13" ht="12.75" customHeight="1">
      <c r="A345" s="305" t="s">
        <v>586</v>
      </c>
      <c r="B345" s="43"/>
      <c r="C345" s="359"/>
      <c r="D345" s="359"/>
      <c r="E345" s="43"/>
      <c r="F345" s="43"/>
      <c r="G345" s="43"/>
      <c r="H345" s="43"/>
      <c r="I345" s="78"/>
      <c r="J345" s="43"/>
      <c r="K345" s="43"/>
      <c r="L345" s="43"/>
      <c r="M345" s="410"/>
    </row>
    <row r="346" spans="1:13" ht="12.75" customHeight="1">
      <c r="A346" s="376" t="s">
        <v>587</v>
      </c>
      <c r="B346" s="283"/>
      <c r="C346" s="440"/>
      <c r="D346" s="282" t="s">
        <v>638</v>
      </c>
      <c r="E346" s="283"/>
      <c r="F346" s="283"/>
      <c r="G346" s="283"/>
      <c r="H346" s="283"/>
      <c r="I346" s="441"/>
      <c r="J346" s="43"/>
      <c r="K346" s="43"/>
      <c r="L346" s="43"/>
      <c r="M346" s="410"/>
    </row>
    <row r="347" spans="1:13" ht="12.75" customHeight="1">
      <c r="A347" s="462" t="s">
        <v>639</v>
      </c>
      <c r="B347" s="462"/>
      <c r="C347" s="462"/>
      <c r="D347" s="462"/>
      <c r="E347" s="462"/>
      <c r="F347" s="462"/>
      <c r="G347" s="462"/>
      <c r="H347" s="462"/>
      <c r="I347" s="462"/>
      <c r="J347" s="44"/>
      <c r="K347" s="44"/>
      <c r="L347" s="44"/>
      <c r="M347" s="442"/>
    </row>
    <row r="348" spans="1:13" ht="12.75" customHeight="1">
      <c r="A348" s="368" t="s">
        <v>640</v>
      </c>
      <c r="B348" s="105"/>
      <c r="C348" s="105"/>
      <c r="D348" s="105"/>
      <c r="E348" s="105"/>
      <c r="F348" s="105"/>
      <c r="G348" s="105"/>
      <c r="H348" s="105"/>
      <c r="J348" s="120"/>
      <c r="K348" s="120"/>
      <c r="L348" s="43"/>
      <c r="M348" s="410"/>
    </row>
    <row r="349" spans="1:13" ht="12.75" customHeight="1">
      <c r="A349" s="5" t="s">
        <v>641</v>
      </c>
      <c r="B349" s="5"/>
      <c r="C349" s="5"/>
      <c r="D349" s="5"/>
      <c r="E349" s="359"/>
      <c r="F349" s="427"/>
      <c r="G349" s="5"/>
      <c r="H349" s="5"/>
      <c r="L349" s="43"/>
      <c r="M349" s="410"/>
    </row>
    <row r="350" spans="1:13" ht="12.75" customHeight="1">
      <c r="A350" s="359"/>
      <c r="B350" s="363"/>
      <c r="C350" s="427"/>
      <c r="D350" s="359"/>
      <c r="E350" s="359"/>
      <c r="F350" s="358"/>
      <c r="G350" s="358" t="s">
        <v>636</v>
      </c>
      <c r="H350" s="358"/>
      <c r="I350" s="105"/>
      <c r="J350" s="43"/>
      <c r="K350" s="43"/>
      <c r="L350" s="43"/>
      <c r="M350" s="410"/>
    </row>
    <row r="351" spans="1:13" ht="12.75" customHeight="1">
      <c r="A351" s="311" t="s">
        <v>590</v>
      </c>
      <c r="B351" s="312">
        <v>8203.63</v>
      </c>
      <c r="C351" s="44"/>
      <c r="D351" s="363"/>
      <c r="E351" s="363"/>
      <c r="F351" s="363"/>
      <c r="G351" s="363"/>
      <c r="H351" s="363"/>
      <c r="I351" s="363"/>
      <c r="J351" s="43"/>
      <c r="K351" s="43"/>
      <c r="L351" s="43"/>
      <c r="M351" s="410"/>
    </row>
    <row r="352" spans="1:13" ht="12.75" customHeight="1">
      <c r="A352" s="311" t="s">
        <v>591</v>
      </c>
      <c r="B352" s="319">
        <v>4658.27</v>
      </c>
      <c r="D352" s="363"/>
      <c r="E352" s="363"/>
      <c r="F352" s="363"/>
      <c r="G352" s="363"/>
      <c r="H352" s="363"/>
      <c r="I352" s="363"/>
      <c r="J352" s="43"/>
      <c r="K352" s="43"/>
      <c r="L352" s="43"/>
      <c r="M352" s="410"/>
    </row>
    <row r="353" spans="1:13" ht="12.75" customHeight="1">
      <c r="A353" s="311" t="s">
        <v>592</v>
      </c>
      <c r="B353" s="319">
        <v>3370782</v>
      </c>
      <c r="C353" s="363"/>
      <c r="D353" s="363"/>
      <c r="E353" s="363"/>
      <c r="F353" s="363"/>
      <c r="G353" s="363"/>
      <c r="H353" s="363"/>
      <c r="I353" s="363"/>
      <c r="J353" s="43"/>
      <c r="K353" s="43"/>
      <c r="L353" s="43"/>
      <c r="M353" s="410"/>
    </row>
    <row r="354" spans="1:13" ht="12.75" customHeight="1">
      <c r="A354" s="321" t="s">
        <v>593</v>
      </c>
      <c r="B354" s="322">
        <v>3394384</v>
      </c>
      <c r="C354" s="347"/>
      <c r="D354" s="347"/>
      <c r="E354" s="347"/>
      <c r="F354" s="347"/>
      <c r="G354" s="347"/>
      <c r="H354" s="362"/>
      <c r="I354" s="362"/>
      <c r="J354" s="43"/>
      <c r="K354" s="43"/>
      <c r="L354" s="43"/>
      <c r="M354" s="410"/>
    </row>
    <row r="355" spans="1:13" ht="12.75" customHeight="1">
      <c r="A355" s="375" t="s">
        <v>604</v>
      </c>
      <c r="B355" s="347"/>
      <c r="C355" s="347"/>
      <c r="D355" s="347"/>
      <c r="E355" s="347"/>
      <c r="F355" s="347"/>
      <c r="G355" s="347"/>
      <c r="H355" s="362"/>
      <c r="I355" s="362"/>
      <c r="J355" s="43"/>
      <c r="K355" s="43"/>
      <c r="L355" s="43"/>
      <c r="M355" s="410"/>
    </row>
    <row r="356" spans="1:13" ht="12.75" customHeight="1">
      <c r="A356" s="375"/>
      <c r="B356" s="347"/>
      <c r="C356" s="347"/>
      <c r="D356" s="347"/>
      <c r="E356" s="347"/>
      <c r="F356" s="347"/>
      <c r="G356" s="347"/>
      <c r="H356" s="362"/>
      <c r="I356" s="362"/>
      <c r="J356" s="43"/>
      <c r="K356" s="43"/>
      <c r="L356" s="43"/>
      <c r="M356" s="410"/>
    </row>
    <row r="357" spans="1:13" ht="12.75" customHeight="1">
      <c r="A357" s="430"/>
      <c r="B357" s="431"/>
      <c r="C357" s="431"/>
      <c r="D357" s="431"/>
      <c r="E357" s="431"/>
      <c r="F357" s="431"/>
      <c r="G357" s="431"/>
      <c r="H357" s="362"/>
      <c r="I357" s="43"/>
      <c r="J357" s="43"/>
      <c r="K357" s="43"/>
      <c r="L357" s="43"/>
      <c r="M357" s="410"/>
    </row>
    <row r="358" spans="1:13" ht="12.75" customHeight="1">
      <c r="A358" s="401" t="s">
        <v>554</v>
      </c>
      <c r="B358" s="402" t="s">
        <v>594</v>
      </c>
      <c r="C358" s="402" t="s">
        <v>555</v>
      </c>
      <c r="D358" s="402" t="s">
        <v>556</v>
      </c>
      <c r="E358" s="402" t="s">
        <v>557</v>
      </c>
      <c r="F358" s="402" t="s">
        <v>558</v>
      </c>
      <c r="G358" s="402" t="s">
        <v>595</v>
      </c>
      <c r="H358" s="43"/>
      <c r="I358" s="43"/>
      <c r="J358" s="43"/>
      <c r="K358" s="43"/>
      <c r="L358" s="43"/>
      <c r="M358" s="410"/>
    </row>
    <row r="359" spans="1:13" ht="12.75" customHeight="1">
      <c r="A359" s="372"/>
      <c r="H359" s="43"/>
      <c r="I359" s="43"/>
      <c r="J359" s="43"/>
      <c r="K359" s="43"/>
      <c r="L359" s="43"/>
      <c r="M359" s="410"/>
    </row>
    <row r="360" spans="1:13" ht="12.75" customHeight="1">
      <c r="A360" s="403" t="s">
        <v>596</v>
      </c>
      <c r="B360" s="332">
        <v>3875.9</v>
      </c>
      <c r="C360" s="332">
        <v>3876.75</v>
      </c>
      <c r="D360" s="332">
        <v>3901.75</v>
      </c>
      <c r="E360" s="332">
        <v>3850.8</v>
      </c>
      <c r="F360" s="332">
        <v>3861.05</v>
      </c>
      <c r="G360" s="332">
        <v>-14.85</v>
      </c>
      <c r="H360" s="433"/>
      <c r="I360" s="429"/>
      <c r="J360" s="43"/>
      <c r="K360" s="43"/>
      <c r="L360" s="43"/>
      <c r="M360" s="410"/>
    </row>
    <row r="361" spans="1:13" ht="12.75" customHeight="1">
      <c r="A361" s="403" t="s">
        <v>597</v>
      </c>
      <c r="B361" s="332">
        <v>5393</v>
      </c>
      <c r="C361" s="332">
        <v>5415.75</v>
      </c>
      <c r="D361" s="332">
        <v>5432.2</v>
      </c>
      <c r="E361" s="332">
        <v>5352.75</v>
      </c>
      <c r="F361" s="332">
        <v>5369.85</v>
      </c>
      <c r="G361" s="332">
        <v>-23.15</v>
      </c>
      <c r="H361" s="433"/>
      <c r="I361" s="429"/>
      <c r="J361" s="43"/>
      <c r="K361" s="43"/>
      <c r="L361" s="43"/>
      <c r="M361" s="410"/>
    </row>
    <row r="362" spans="1:13" ht="12.75" customHeight="1">
      <c r="A362" s="403" t="s">
        <v>598</v>
      </c>
      <c r="B362" s="332">
        <v>6857.1</v>
      </c>
      <c r="C362" s="332">
        <v>6868.85</v>
      </c>
      <c r="D362" s="332">
        <v>6966.5</v>
      </c>
      <c r="E362" s="332">
        <v>6829.65</v>
      </c>
      <c r="F362" s="332">
        <v>6940.9</v>
      </c>
      <c r="G362" s="332">
        <v>83.8</v>
      </c>
      <c r="H362" s="366"/>
      <c r="I362" s="432"/>
      <c r="J362" s="43"/>
      <c r="K362" s="43"/>
      <c r="L362" s="43"/>
      <c r="M362" s="410"/>
    </row>
    <row r="363" spans="1:13" ht="12.75" customHeight="1">
      <c r="A363" s="403" t="s">
        <v>599</v>
      </c>
      <c r="B363" s="332">
        <v>3077.2</v>
      </c>
      <c r="C363" s="332">
        <v>3073.9</v>
      </c>
      <c r="D363" s="332">
        <v>3094.05</v>
      </c>
      <c r="E363" s="332">
        <v>3049.2</v>
      </c>
      <c r="F363" s="332">
        <v>3065.75</v>
      </c>
      <c r="G363" s="332">
        <v>-11.45</v>
      </c>
      <c r="H363" s="433"/>
      <c r="I363" s="429"/>
      <c r="J363" s="43"/>
      <c r="K363" s="43"/>
      <c r="L363" s="43"/>
      <c r="M363" s="410"/>
    </row>
    <row r="364" spans="1:13" ht="12.75" customHeight="1">
      <c r="A364" s="403" t="s">
        <v>600</v>
      </c>
      <c r="B364" s="332">
        <v>5554.75</v>
      </c>
      <c r="C364" s="332">
        <v>5549.4</v>
      </c>
      <c r="D364" s="332">
        <v>5594.75</v>
      </c>
      <c r="E364" s="332">
        <v>5448.85</v>
      </c>
      <c r="F364" s="332">
        <v>5518.85</v>
      </c>
      <c r="G364" s="332">
        <v>-35.9</v>
      </c>
      <c r="H364" s="366"/>
      <c r="I364" s="432"/>
      <c r="J364" s="43"/>
      <c r="K364" s="43"/>
      <c r="L364" s="43"/>
      <c r="M364" s="410"/>
    </row>
    <row r="365" spans="1:13" ht="12.75" customHeight="1">
      <c r="A365" s="403" t="s">
        <v>601</v>
      </c>
      <c r="B365" s="332">
        <v>4837.6</v>
      </c>
      <c r="C365" s="332">
        <v>4837.5</v>
      </c>
      <c r="D365" s="332">
        <v>4869.8</v>
      </c>
      <c r="E365" s="332">
        <v>4813.35</v>
      </c>
      <c r="F365" s="332">
        <v>4854.5</v>
      </c>
      <c r="G365" s="332">
        <v>16.9</v>
      </c>
      <c r="H365" s="433"/>
      <c r="I365" s="429"/>
      <c r="J365" s="43"/>
      <c r="K365" s="43"/>
      <c r="L365" s="43"/>
      <c r="M365" s="410"/>
    </row>
    <row r="366" spans="1:13" ht="12.75" customHeight="1">
      <c r="A366" s="73" t="s">
        <v>602</v>
      </c>
      <c r="B366" s="336">
        <v>3174.5</v>
      </c>
      <c r="C366" s="336">
        <v>3179.4</v>
      </c>
      <c r="D366" s="336">
        <v>3193.95</v>
      </c>
      <c r="E366" s="336">
        <v>3158.2</v>
      </c>
      <c r="F366" s="336">
        <v>3168.65</v>
      </c>
      <c r="G366" s="336">
        <v>-5.85</v>
      </c>
      <c r="H366" s="433"/>
      <c r="I366" s="429"/>
      <c r="J366" s="43"/>
      <c r="K366" s="43"/>
      <c r="L366" s="43"/>
      <c r="M366" s="410"/>
    </row>
    <row r="367" spans="1:13" ht="12.75" customHeight="1">
      <c r="A367" s="363" t="s">
        <v>603</v>
      </c>
      <c r="B367" s="336">
        <v>3744.9</v>
      </c>
      <c r="C367" s="336">
        <v>3751.35</v>
      </c>
      <c r="D367" s="336">
        <v>3772.95</v>
      </c>
      <c r="E367" s="336">
        <v>3723.25</v>
      </c>
      <c r="F367" s="336">
        <v>3739.15</v>
      </c>
      <c r="G367" s="336">
        <v>-5.75</v>
      </c>
      <c r="H367" s="433"/>
      <c r="I367" s="429"/>
      <c r="J367" s="43"/>
      <c r="K367" s="43"/>
      <c r="L367" s="43"/>
      <c r="M367" s="410"/>
    </row>
    <row r="368" spans="1:13" ht="12.75" customHeight="1">
      <c r="A368" s="359"/>
      <c r="B368" s="359"/>
      <c r="C368" s="359"/>
      <c r="D368" s="359"/>
      <c r="E368" s="359"/>
      <c r="F368" s="359"/>
      <c r="G368" s="359"/>
      <c r="H368" s="44"/>
      <c r="I368" s="44"/>
      <c r="J368" s="43"/>
      <c r="K368" s="43"/>
      <c r="L368" s="43"/>
      <c r="M368" s="410"/>
    </row>
    <row r="369" spans="1:13" ht="12.75" customHeight="1">
      <c r="A369" s="43"/>
      <c r="B369" s="44"/>
      <c r="C369" s="44"/>
      <c r="D369" s="44"/>
      <c r="E369" s="44"/>
      <c r="F369" s="44"/>
      <c r="G369" s="44"/>
      <c r="H369" s="44"/>
      <c r="I369" s="44"/>
      <c r="J369" s="43"/>
      <c r="K369" s="43"/>
      <c r="L369" s="43"/>
      <c r="M369" s="410"/>
    </row>
    <row r="370" spans="1:13" ht="12.75" customHeight="1">
      <c r="A370" s="43"/>
      <c r="B370" s="44"/>
      <c r="C370" s="359"/>
      <c r="D370" s="44"/>
      <c r="E370" s="44"/>
      <c r="F370" s="44"/>
      <c r="G370" s="44"/>
      <c r="H370" s="44"/>
      <c r="I370" s="44"/>
      <c r="J370" s="43"/>
      <c r="K370" s="43"/>
      <c r="L370" s="43"/>
      <c r="M370" s="410"/>
    </row>
    <row r="371" spans="1:13" ht="12.75" customHeight="1">
      <c r="A371" s="376" t="s">
        <v>605</v>
      </c>
      <c r="B371" s="283"/>
      <c r="C371" s="282"/>
      <c r="D371" s="282" t="s">
        <v>638</v>
      </c>
      <c r="E371" s="371"/>
      <c r="F371" s="371"/>
      <c r="G371" s="371"/>
      <c r="H371" s="371"/>
      <c r="I371" s="371"/>
      <c r="J371" s="43"/>
      <c r="K371" s="43"/>
      <c r="L371" s="43"/>
      <c r="M371" s="410"/>
    </row>
    <row r="372" spans="1:13" ht="12.75" customHeight="1">
      <c r="A372" s="264"/>
      <c r="B372" s="377"/>
      <c r="C372" s="377"/>
      <c r="D372" s="377"/>
      <c r="E372" s="377"/>
      <c r="F372" s="377"/>
      <c r="G372" s="377"/>
      <c r="H372" s="358"/>
      <c r="I372" s="358"/>
      <c r="J372" s="43"/>
      <c r="K372" s="43"/>
      <c r="L372" s="43"/>
      <c r="M372" s="410"/>
    </row>
    <row r="373" spans="1:13" ht="12.75" customHeight="1">
      <c r="A373" s="112" t="s">
        <v>367</v>
      </c>
      <c r="B373" s="82" t="s">
        <v>606</v>
      </c>
      <c r="C373" s="342" t="s">
        <v>607</v>
      </c>
      <c r="D373" s="82" t="s">
        <v>608</v>
      </c>
      <c r="E373" s="43"/>
      <c r="F373" s="378" t="s">
        <v>609</v>
      </c>
      <c r="G373" s="82" t="s">
        <v>606</v>
      </c>
      <c r="H373" s="82" t="s">
        <v>610</v>
      </c>
      <c r="I373" s="82" t="s">
        <v>608</v>
      </c>
      <c r="J373" s="43"/>
      <c r="K373" s="43"/>
      <c r="L373" s="43"/>
      <c r="M373" s="410"/>
    </row>
    <row r="374" spans="1:13" ht="12.75" customHeight="1">
      <c r="A374" s="44"/>
      <c r="B374" s="296" t="s">
        <v>611</v>
      </c>
      <c r="C374" s="99" t="s">
        <v>301</v>
      </c>
      <c r="D374" s="296" t="s">
        <v>611</v>
      </c>
      <c r="E374" s="44"/>
      <c r="F374" s="81"/>
      <c r="G374" s="344" t="s">
        <v>612</v>
      </c>
      <c r="H374" s="344" t="s">
        <v>613</v>
      </c>
      <c r="I374" s="345" t="s">
        <v>612</v>
      </c>
      <c r="J374" s="43"/>
      <c r="K374" s="43"/>
      <c r="L374" s="43"/>
      <c r="M374" s="410"/>
    </row>
    <row r="375" spans="1:13" ht="12.75" customHeight="1">
      <c r="A375" s="359"/>
      <c r="B375" s="81"/>
      <c r="C375" s="347" t="s">
        <v>614</v>
      </c>
      <c r="D375" s="81"/>
      <c r="E375" s="44"/>
      <c r="F375" s="262"/>
      <c r="G375" s="81"/>
      <c r="H375" s="81"/>
      <c r="I375" s="81"/>
      <c r="J375" s="43"/>
      <c r="K375" s="43"/>
      <c r="L375" s="43"/>
      <c r="M375" s="410"/>
    </row>
    <row r="376" spans="1:13" ht="12.75" customHeight="1">
      <c r="A376" s="379">
        <v>1</v>
      </c>
      <c r="B376" s="380">
        <v>2</v>
      </c>
      <c r="C376" s="380">
        <v>3</v>
      </c>
      <c r="D376" s="380">
        <v>4</v>
      </c>
      <c r="E376" s="283"/>
      <c r="F376" s="379">
        <v>5</v>
      </c>
      <c r="G376" s="381">
        <v>6</v>
      </c>
      <c r="H376" s="381">
        <v>7</v>
      </c>
      <c r="I376" s="381">
        <v>8</v>
      </c>
      <c r="J376" s="43"/>
      <c r="K376" s="43"/>
      <c r="L376" s="43"/>
      <c r="M376" s="410"/>
    </row>
    <row r="377" spans="1:13" ht="12.75" customHeight="1">
      <c r="A377" s="287"/>
      <c r="B377" s="380"/>
      <c r="C377" s="380"/>
      <c r="D377" s="380"/>
      <c r="E377" s="44"/>
      <c r="F377" s="287"/>
      <c r="G377" s="381"/>
      <c r="H377" s="434"/>
      <c r="I377" s="435"/>
      <c r="J377" s="43"/>
      <c r="K377" s="43"/>
      <c r="L377" s="43"/>
      <c r="M377" s="410"/>
    </row>
    <row r="378" spans="1:13" ht="12.75" customHeight="1">
      <c r="A378" s="43" t="s">
        <v>615</v>
      </c>
      <c r="B378" s="81">
        <v>600</v>
      </c>
      <c r="C378" s="81">
        <v>74829.02</v>
      </c>
      <c r="D378" s="81">
        <v>27</v>
      </c>
      <c r="E378" s="382"/>
      <c r="F378" s="44" t="s">
        <v>616</v>
      </c>
      <c r="G378" s="44">
        <v>318</v>
      </c>
      <c r="H378" s="44">
        <v>1239489.39</v>
      </c>
      <c r="I378" s="44">
        <v>399</v>
      </c>
      <c r="J378" s="43"/>
      <c r="K378" s="43"/>
      <c r="L378" s="43"/>
      <c r="M378" s="410"/>
    </row>
    <row r="379" spans="1:13" ht="12.75" customHeight="1">
      <c r="A379" s="43"/>
      <c r="B379" s="81"/>
      <c r="C379" s="81"/>
      <c r="D379" s="81"/>
      <c r="E379" s="44"/>
      <c r="F379" s="383"/>
      <c r="G379" s="44"/>
      <c r="H379" s="44"/>
      <c r="I379" s="44"/>
      <c r="J379" s="43"/>
      <c r="K379" s="43"/>
      <c r="L379" s="43"/>
      <c r="M379" s="410"/>
    </row>
    <row r="380" spans="1:13" ht="12.75" customHeight="1">
      <c r="A380" s="43" t="s">
        <v>398</v>
      </c>
      <c r="B380" s="44">
        <v>400</v>
      </c>
      <c r="C380" s="81">
        <v>5465.47</v>
      </c>
      <c r="D380" s="81">
        <v>34</v>
      </c>
      <c r="E380" s="44"/>
      <c r="F380" s="44" t="s">
        <v>398</v>
      </c>
      <c r="G380" s="44">
        <v>6262</v>
      </c>
      <c r="H380" s="44">
        <v>1508129.29</v>
      </c>
      <c r="I380" s="44">
        <v>10073</v>
      </c>
      <c r="J380" s="43"/>
      <c r="K380" s="43"/>
      <c r="L380" s="43"/>
      <c r="M380" s="410"/>
    </row>
    <row r="381" spans="1:13" ht="12.75" customHeight="1">
      <c r="A381" s="43"/>
      <c r="B381" s="81"/>
      <c r="C381" s="81"/>
      <c r="D381" s="81"/>
      <c r="E381" s="44"/>
      <c r="F381" s="383"/>
      <c r="G381" s="44"/>
      <c r="H381" s="44"/>
      <c r="I381" s="44"/>
      <c r="J381" s="43"/>
      <c r="K381" s="43"/>
      <c r="L381" s="43"/>
      <c r="M381" s="410"/>
    </row>
    <row r="382" spans="1:13" ht="12.75" customHeight="1">
      <c r="A382" s="43" t="s">
        <v>617</v>
      </c>
      <c r="B382" s="81">
        <f>+B383+B384</f>
        <v>0</v>
      </c>
      <c r="C382" s="81">
        <f>+C383+C384</f>
        <v>0</v>
      </c>
      <c r="D382" s="81">
        <f>+D383+D384</f>
        <v>0</v>
      </c>
      <c r="E382" s="44"/>
      <c r="F382" s="44" t="s">
        <v>618</v>
      </c>
      <c r="G382" s="44">
        <f>G383+G384</f>
        <v>488</v>
      </c>
      <c r="H382" s="44">
        <f>H383+H384</f>
        <v>63935.33</v>
      </c>
      <c r="I382" s="44">
        <f>I383+I384</f>
        <v>1498</v>
      </c>
      <c r="J382" s="43"/>
      <c r="K382" s="43"/>
      <c r="L382" s="43"/>
      <c r="M382" s="410"/>
    </row>
    <row r="383" spans="1:13" ht="12.75" customHeight="1">
      <c r="A383" s="43" t="s">
        <v>619</v>
      </c>
      <c r="B383" s="44"/>
      <c r="C383" s="81"/>
      <c r="D383" s="81"/>
      <c r="E383" s="44"/>
      <c r="F383" s="44" t="s">
        <v>620</v>
      </c>
      <c r="G383" s="44">
        <v>416</v>
      </c>
      <c r="H383" s="44">
        <v>52712.19</v>
      </c>
      <c r="I383" s="44">
        <v>1229</v>
      </c>
      <c r="J383" s="43"/>
      <c r="K383" s="43"/>
      <c r="L383" s="43"/>
      <c r="M383" s="410"/>
    </row>
    <row r="384" spans="1:13" ht="12.75" customHeight="1">
      <c r="A384" s="43" t="s">
        <v>621</v>
      </c>
      <c r="B384" s="81"/>
      <c r="C384" s="81"/>
      <c r="D384" s="81"/>
      <c r="E384" s="44"/>
      <c r="F384" s="44" t="s">
        <v>622</v>
      </c>
      <c r="G384" s="44">
        <v>72</v>
      </c>
      <c r="H384" s="44">
        <v>11223.14</v>
      </c>
      <c r="I384" s="44">
        <v>269</v>
      </c>
      <c r="J384" s="43"/>
      <c r="K384" s="43"/>
      <c r="L384" s="43"/>
      <c r="M384" s="410"/>
    </row>
    <row r="385" spans="1:13" ht="12.75" customHeight="1">
      <c r="A385" s="43"/>
      <c r="B385" s="105"/>
      <c r="C385" s="105"/>
      <c r="D385" s="105"/>
      <c r="E385" s="44"/>
      <c r="F385" s="44"/>
      <c r="G385" s="44"/>
      <c r="H385" s="44"/>
      <c r="I385" s="44"/>
      <c r="J385" s="43"/>
      <c r="K385" s="43"/>
      <c r="L385" s="43"/>
      <c r="M385" s="410"/>
    </row>
    <row r="386" spans="1:13" ht="12.75" customHeight="1">
      <c r="A386" s="78" t="s">
        <v>396</v>
      </c>
      <c r="B386" s="44">
        <f>B387+B388</f>
        <v>0</v>
      </c>
      <c r="C386" s="105">
        <f>C387+C388</f>
        <v>0</v>
      </c>
      <c r="D386" s="105">
        <f>D387+D388</f>
        <v>0</v>
      </c>
      <c r="E386" s="44"/>
      <c r="F386" s="44" t="s">
        <v>396</v>
      </c>
      <c r="G386" s="44">
        <f>G387+G388</f>
        <v>142</v>
      </c>
      <c r="H386" s="44">
        <f>H387+H388</f>
        <v>550407.46</v>
      </c>
      <c r="I386" s="44">
        <f>I387+I388</f>
        <v>502</v>
      </c>
      <c r="J386" s="43"/>
      <c r="K386" s="43"/>
      <c r="L386" s="43"/>
      <c r="M386" s="410"/>
    </row>
    <row r="387" spans="1:13" ht="12.75" customHeight="1">
      <c r="A387" s="43" t="s">
        <v>619</v>
      </c>
      <c r="B387" s="105"/>
      <c r="C387" s="105"/>
      <c r="D387" s="105">
        <v>0</v>
      </c>
      <c r="E387" s="44"/>
      <c r="F387" s="44" t="s">
        <v>620</v>
      </c>
      <c r="G387" s="44">
        <v>69</v>
      </c>
      <c r="H387" s="44">
        <v>271048.35</v>
      </c>
      <c r="I387" s="44">
        <v>245</v>
      </c>
      <c r="J387" s="43"/>
      <c r="K387" s="43"/>
      <c r="L387" s="43"/>
      <c r="M387" s="410"/>
    </row>
    <row r="388" spans="1:13" ht="12.75" customHeight="1">
      <c r="A388" s="44" t="s">
        <v>621</v>
      </c>
      <c r="B388" s="105">
        <v>0</v>
      </c>
      <c r="C388" s="105">
        <v>0</v>
      </c>
      <c r="D388" s="105">
        <v>0</v>
      </c>
      <c r="E388" s="44"/>
      <c r="F388" s="44" t="s">
        <v>623</v>
      </c>
      <c r="G388" s="44">
        <v>73</v>
      </c>
      <c r="H388" s="44">
        <v>279359.11</v>
      </c>
      <c r="I388" s="44">
        <v>257</v>
      </c>
      <c r="J388" s="43"/>
      <c r="K388" s="43"/>
      <c r="L388" s="43"/>
      <c r="M388" s="410"/>
    </row>
    <row r="389" spans="1:13" ht="12.75" customHeight="1">
      <c r="A389" s="359"/>
      <c r="B389" s="407"/>
      <c r="C389" s="436"/>
      <c r="D389" s="407"/>
      <c r="E389" s="359"/>
      <c r="F389" s="359"/>
      <c r="G389" s="437"/>
      <c r="H389" s="404"/>
      <c r="I389" s="359"/>
      <c r="J389" s="43"/>
      <c r="K389" s="43"/>
      <c r="L389" s="43"/>
      <c r="M389" s="410"/>
    </row>
    <row r="390" spans="1:13" ht="12.75" customHeight="1">
      <c r="A390" s="44"/>
      <c r="B390" s="360"/>
      <c r="C390" s="408"/>
      <c r="D390" s="360"/>
      <c r="E390" s="44"/>
      <c r="F390" s="44"/>
      <c r="G390" s="443"/>
      <c r="H390" s="409"/>
      <c r="I390" s="249"/>
      <c r="J390" s="43"/>
      <c r="K390" s="43"/>
      <c r="L390" s="43"/>
      <c r="M390" s="410"/>
    </row>
    <row r="393" ht="12.75" customHeight="1">
      <c r="A393" s="464" t="s">
        <v>679</v>
      </c>
    </row>
  </sheetData>
  <mergeCells count="4">
    <mergeCell ref="A35:H35"/>
    <mergeCell ref="A103:H103"/>
    <mergeCell ref="A183:I183"/>
    <mergeCell ref="A347:I347"/>
  </mergeCells>
  <hyperlinks>
    <hyperlink ref="A150" location="'BSE TECK'!A1" display="BSE TECk "/>
    <hyperlink ref="A226" location="'BSE SENSEX'!A1" display="SENSEX "/>
    <hyperlink ref="A57" location="'BSE TECK'!A1" display="BSE TECk "/>
    <hyperlink ref="F57" location="'Options time series-NSE '!A1" display="Stock Futures"/>
    <hyperlink ref="A30" location="'BSE PSU'!A1" display="BSEPSU "/>
    <hyperlink ref="A151" location="'BSE SENSEX'!A1" display="SENSEX "/>
    <hyperlink ref="A59" location="'BSE 200'!A1" display="BSE200 "/>
    <hyperlink ref="A62" location="'BSE FMC'!A1" tooltip="Time Series on BSE CD" display="BSEFMC "/>
    <hyperlink ref="F59" location="'Options time series-NSE '!A1" display="Nifty Futures"/>
    <hyperlink ref="F62" location="'Options time series-NSE '!A1" display="Stock Futures"/>
    <hyperlink ref="A60" location="'BSE IT '!A1" tooltip="Time series on BSE 500" display="BSE IT "/>
    <hyperlink ref="A66" location="'S&amp;P CNX NIFTY'!A1" tooltip="Time Series on BSE PSU" display="S&amp;P CNX Nifty"/>
    <hyperlink ref="A209" location="'BSE PSU'!A1" display="BSEPSU "/>
    <hyperlink ref="F60" location="'Options time series-NSE '!A1" display="Nifty Options"/>
    <hyperlink ref="F66" location="'Options time series-NSE '!A1" display="Nifty Futures"/>
    <hyperlink ref="F209" location="'Options time series-NSE '!A1" display="Stock Futures"/>
    <hyperlink ref="A55" location="'Options time series-BSE '!A1" display="Sensex Futures"/>
    <hyperlink ref="A4" location="'BSE TECK'!A1" display="BSE TECk "/>
    <hyperlink ref="A64" location="'BSE CG'!A1" tooltip="Time Series on BSE HC" display="BSE CG "/>
    <hyperlink ref="F4" location="'Options time series-NSE '!A1" display="Nifty Options"/>
    <hyperlink ref="F64" location="'Options time series-NSE '!A1" display="Stock Futures"/>
    <hyperlink ref="F207" location="'BSE HC'!A1" display="BSE HC "/>
    <hyperlink ref="A211" location="'Options time series-BSE '!A1" display="Sensex Options"/>
    <hyperlink ref="F211" location="'Options time series-NSE '!A1" display="Nifty Options"/>
    <hyperlink ref="A1" location="'Options time series-BSE '!A1" display="Stock Options"/>
    <hyperlink ref="A65" location="'Options time series-BSE '!A1" display="Stock Options"/>
    <hyperlink ref="A67" location="'CNX Nifty Junior'!A1" display="CNX Nifty Junior"/>
    <hyperlink ref="A208" location="'Options time series-BSE '!A1" tooltip="Time series on BSE 500" display="Stock Futures"/>
    <hyperlink ref="F65" location="'Options time series-NSE '!A1" display="Stock Options"/>
    <hyperlink ref="F67" location="'Options time series-NSE '!A1" display="Stock Futures"/>
    <hyperlink ref="F208" location="'Options time series-NSE '!A1" display="Stock Futures"/>
    <hyperlink ref="F210" location="'Options time series-BSE '!A1" display="Sensex Options"/>
    <hyperlink ref="F148" location="'Options time series-NSE '!A1" display="Nifty Futures"/>
    <hyperlink ref="A3" location="'CNX Nifty Junior'!A1" display="CNX Nifty Junior"/>
    <hyperlink ref="A61" location="'Options time series-BSE '!A1" display="Sensex Options"/>
    <hyperlink ref="A63" location="'BSE HC'!A1" display="BSE HC "/>
    <hyperlink ref="A206" location="'Options time series-BSE '!A1" tooltip="Time series on BSE 100" display="Sensex Futures"/>
    <hyperlink ref="F30" location="'Options time series-NSE '!A1" display="Nifty Futures"/>
    <hyperlink ref="F151" location="'Options time series-NSE '!A1" display="Stock Options"/>
    <hyperlink ref="F55" location="'Options time series-NSE '!A1" display="Nifty Futures"/>
    <hyperlink ref="F61" location="'Options time series-NSE '!A1" display="Nifty Options"/>
    <hyperlink ref="F63" location="'Options time series-NSE '!A1" display="Nifty Futures"/>
    <hyperlink ref="F150" location="'Options time series-NSE '!A1" display="Nifty Options"/>
    <hyperlink ref="D211" location="'Options time series-BSE '!A1" display="Stock Futures"/>
    <hyperlink ref="I211" location="'Options time series-NSE '!A1" display="Stock Futures"/>
    <hyperlink ref="H210" location="'Options time series-BSE '!A1" display="Sensex Options"/>
    <hyperlink ref="D207" location="'CNX Midcap 200'!A1" display="CNX Midcap 200"/>
    <hyperlink ref="I148" location="'Options time series-NSE '!A1" display="Stock Options"/>
    <hyperlink ref="C151" location="'S&amp;P CNX Defty'!A1" display="S&amp;P CNX Defty"/>
    <hyperlink ref="F56" location="'Options time series-NSE '!A1" display="Stock Futures"/>
    <hyperlink ref="F58" location="'Options time series-BSE '!A1" display="Sensex Futures"/>
    <hyperlink ref="F206" location="'Options time series-NSE '!A1" display="Nifty Futures"/>
    <hyperlink ref="A148" location="'CNX Midcap 200'!A1" display="CNX Midcap 200"/>
    <hyperlink ref="A2" location="'CNX Midcap 200'!A1" display="CNX Midcap 200"/>
    <hyperlink ref="F212" location="'Options time series-BSE '!A1" display="Sensex Options"/>
    <hyperlink ref="H212" location="'Options time series-BSE '!A1" display="Sensex Options"/>
    <hyperlink ref="A32" location="'BSE PSU'!A1" display="BSEPSU "/>
    <hyperlink ref="A182" location="'Options time series-NSE '!A1" display="Nifty Futures"/>
    <hyperlink ref="F190" location="'Options time series-NSE '!A1" display="Nifty Futures"/>
    <hyperlink ref="F133" location="'BSE 100'!A1" display="BSE100 "/>
    <hyperlink ref="F135" location="'BSE 200'!A1" display="BSE200 "/>
    <hyperlink ref="F137" location="'BSE SENSEX'!A1" display="SENSEX "/>
    <hyperlink ref="F141" location="'BSE TECK'!A1" display="BSE TECk "/>
    <hyperlink ref="A139" location="'Options time series-BSE '!A1" tooltip="Time series on Stock Futures" display="Sensex Futures"/>
    <hyperlink ref="A141" location="'Options time series-BSE '!A1" display="Stock Futures"/>
    <hyperlink ref="A142" location="'S&amp;P CNX NIFTY'!A1" tooltip="Time Series on BSE HC" display="S&amp;P CNX Nifty"/>
    <hyperlink ref="A143" location="'CNX Nifty Junior'!A1" display="CNX Nifty Junior"/>
    <hyperlink ref="A102" location="'Options time series-BSE '!A1" tooltip="Time series on Stock Futures" display="Sensex Futures"/>
    <hyperlink ref="A126" location="'CNX Nifty Junior'!A1" display="CNX Nifty Junior"/>
    <hyperlink ref="F126" location="'BSE SENSEX'!A1" display="SENSEX "/>
    <hyperlink ref="F130" location="'BSE CD'!A1" display="BSE CD "/>
    <hyperlink ref="A128" location="'BSE HC'!A1" display="BSE HC "/>
    <hyperlink ref="A135" location="'Options time series-NSE '!A1" display="Nifty Futures"/>
    <hyperlink ref="F128" location="'BSE PSU'!A1" tooltip="Time Series on Sensex Futures" display="BSEPSU "/>
    <hyperlink ref="A138" location="'Options time series-BSE '!A1" display="Stock Futures"/>
    <hyperlink ref="F138" location="'S&amp;P CNX NIFTY'!A1" display="S&amp;P CNX Nifty"/>
    <hyperlink ref="A133" location="'Options time series-BSE '!A1" tooltip="Time series on BSE 100" display="Sensex Futures"/>
    <hyperlink ref="A137" location="'Options time series-NSE '!A1" display="Stock Futures"/>
    <hyperlink ref="F139" location="'Options time series-NSE '!A1" display="Nifty Futures"/>
    <hyperlink ref="F142" location="'Options time series-NSE '!A1" display="Nifty Options"/>
    <hyperlink ref="A129" location="'BSE TECK'!A1" display="BSE TECk "/>
    <hyperlink ref="A131" location="'Options time series-NSE '!A1" display="Stock Futures"/>
    <hyperlink ref="A144" location="'Options time series-BSE '!A1" display="Stock Futures"/>
    <hyperlink ref="F127" location="'Options time series-NSE '!A1" display="Stock Futures"/>
    <hyperlink ref="F131" location="'Options time series-NSE '!A1" display="Stock Options"/>
    <hyperlink ref="F129" location="'BSE FMC'!A1" display="BSEFMC "/>
    <hyperlink ref="I130" location="'Options time series-NSE '!A1" display="Stock Options"/>
    <hyperlink ref="D131" location="'CNX Nifty Junior'!A1" display="CNX Nifty Junior"/>
    <hyperlink ref="C131" location="'BSE FMC'!A1" tooltip="Time Series on BSE FMC" display="BSEFMC "/>
    <hyperlink ref="F143" location="'Options time series-NSE '!A1" display="Nifty Futures"/>
    <hyperlink ref="A219" location="'Options time series-BSE '!A1" tooltip="Time series on Stock Futures" display="Sensex Futures"/>
    <hyperlink ref="A221" location="'Options time series-BSE '!A1" display="Stock Futures"/>
    <hyperlink ref="A222" location="'S&amp;P CNX NIFTY'!A1" tooltip="Time Series on BSE HC" display="S&amp;P CNX Nifty"/>
    <hyperlink ref="A223" location="'CNX Nifty Junior'!A1" display="CNX Nifty Junior"/>
    <hyperlink ref="A215" location="'Options time series-NSE '!A1" display="Nifty Futures"/>
    <hyperlink ref="A218" location="'Options time series-BSE '!A1" display="Stock Futures"/>
    <hyperlink ref="A213" location="'Options time series-BSE '!A1" tooltip="Time series on BSE 100" display="Sensex Futures"/>
    <hyperlink ref="A217" location="'Options time series-NSE '!A1" display="Stock Futures"/>
    <hyperlink ref="F213" location="'BSE 100'!A1" display="BSE100 "/>
    <hyperlink ref="F215" location="'BSE 200'!A1" display="BSE200 "/>
    <hyperlink ref="F217" location="'BSE SENSEX'!A1" display="SENSEX "/>
    <hyperlink ref="F221" location="'BSE TECK'!A1" display="BSE TECk "/>
    <hyperlink ref="F218" location="'S&amp;P CNX NIFTY'!A1" display="S&amp;P CNX Nifty"/>
    <hyperlink ref="F219" location="'Options time series-NSE '!A1" display="Nifty Futures"/>
    <hyperlink ref="F222" location="'Options time series-NSE '!A1" display="Nifty Options"/>
    <hyperlink ref="F223" location="'Options time series-NSE '!A1" display="Nifty Futures"/>
    <hyperlink ref="E130" location="'Options time series-NSE '!A1" display="Nifty Options"/>
    <hyperlink ref="A124" location="'BSE SENSEX'!A1" display="SENSEX "/>
    <hyperlink ref="A190" location="'BSE SENSEX'!A1" display="SENSEX "/>
    <hyperlink ref="C212" location="'Options time series-BSE '!A1" display="Sensex Options"/>
    <hyperlink ref="A54" location="'BSE SENSEX'!A1" display="SENSEX "/>
    <hyperlink ref="A98" location="'BSE PSU'!A1" display="BSEPSU "/>
    <hyperlink ref="F98" location="'Options time series-NSE '!A1" display="Nifty Futures"/>
    <hyperlink ref="A100" location="'BSE PSU'!A1" display="BSEPSU "/>
    <hyperlink ref="A178" location="'BSE PSU'!A1" display="BSEPSU "/>
    <hyperlink ref="F178" location="'Options time series-NSE '!A1" display="Nifty Futures"/>
    <hyperlink ref="A180" location="'BSE PSU'!A1" display="BSEPSU "/>
    <hyperlink ref="A291" location="'Options time series-BSE '!A1" display="Stock Options"/>
    <hyperlink ref="A292" location="'S&amp;P CNX 500'!A1" display="S&amp;P CNX 500"/>
    <hyperlink ref="A294" location="'BSE SENSEX'!A1" display="SENSEX "/>
    <hyperlink ref="A296" location="'Options time series-BSE '!A1" display="Stock Futures"/>
    <hyperlink ref="A298" location="'Options time series-BSE '!A1" display="Sensex Options"/>
    <hyperlink ref="A300" location="'Options time series-BSE '!A1" display="Sensex Futures"/>
    <hyperlink ref="A301" location="'Options time series-BSE '!A1" display="Stock Futures"/>
    <hyperlink ref="A302" location="'BSE SENSEX'!A1" display="SENSEX "/>
    <hyperlink ref="A304" location="'BSE TECK'!A1" tooltip="Time Series on BSE HC" display="BSE TECk "/>
    <hyperlink ref="A305" location="'BSE 100'!A1" display="BSE100 "/>
    <hyperlink ref="A306" location="'BSE 200'!A1" display="BSE200 "/>
    <hyperlink ref="F291" location="'Options time series-NSE '!A1" display="Stock Options"/>
    <hyperlink ref="A289" location="'S&amp;P CNX NIFTY'!A1" display="S&amp;P CNX Nifty"/>
    <hyperlink ref="F294" location="'Options time series-NSE '!A1" display="Nifty Futures"/>
    <hyperlink ref="F292" location="'Options time series-NSE '!A1" display="Stock Futures"/>
    <hyperlink ref="F296" location="'Options time series-NSE '!A1" display="Stock Futures"/>
    <hyperlink ref="F298" location="'Options time series-NSE '!A1" display="Nifty Options"/>
    <hyperlink ref="F300" location="'Options time series-NSE '!A1" display="Nifty Futures"/>
    <hyperlink ref="F304" location="'Options time series-NSE '!A1" display="Nifty Futures"/>
    <hyperlink ref="F301" location="'Options time series-NSE '!A1" display="Stock Futures"/>
    <hyperlink ref="F305" location="'Options time series-NSE '!A1" display="Stock Futures"/>
    <hyperlink ref="F302" location="'Options time series-NSE '!A1" display="Nifty Options"/>
    <hyperlink ref="I280" location="'Options time series-NSE '!A1" display="Nifty Futures"/>
    <hyperlink ref="I282" location="'Options time series-NSE '!A1" display="Stock Futures"/>
    <hyperlink ref="I284" location="'Options time series-NSE '!A1" display="Nifty Options"/>
    <hyperlink ref="F306" location="'Options time series-NSE '!A1" display="Nifty Options"/>
    <hyperlink ref="A263" location="'S&amp;P CNX NIFTY'!A1" display="S&amp;P CNX Nifty"/>
    <hyperlink ref="F273" location="'Options time series-BSE '!A1" display="Stock Futures"/>
    <hyperlink ref="D273" location="'Options time series-BSE '!A1" display="Stock Futures"/>
    <hyperlink ref="I273" location="'Options time series-NSE '!A1" display="Nifty Futures"/>
    <hyperlink ref="A273" location="'BSE SENSEX'!A1" display="SENSEX "/>
    <hyperlink ref="I277" location="'Options time series-NSE '!A1" display="Nifty Futures"/>
    <hyperlink ref="A228" location="'CNX Midcap 200'!A1" display="CNX Midcap 200"/>
    <hyperlink ref="C229" location="'CNX Midcap 200'!A1" display="CNX Midcap 200"/>
    <hyperlink ref="C232" location="'BSE SENSEX'!A1" display="SENSEX "/>
    <hyperlink ref="D232" location="'BSE TECK'!A1" display="BSE TECk "/>
    <hyperlink ref="F229" location="'BSE SENSEX'!A1" display="SENSEX "/>
    <hyperlink ref="F232" location="'Options time series-NSE '!A1" display="Stock Futures"/>
    <hyperlink ref="F231" location="'Options time series-NSE '!A1" display="Nifty Futures"/>
    <hyperlink ref="F228" location="'Options time series-NSE '!A1" display="Stock Options"/>
    <hyperlink ref="F230" location="'Options time series-NSE '!A1" display="Nifty Options"/>
    <hyperlink ref="A232" location="'BSE 500'!A1" display="BSE500 "/>
    <hyperlink ref="A231" location="'BSE 100'!A1" display="BSE100 "/>
    <hyperlink ref="A230" location="'BSE TECK'!A1" display="BSE TECk "/>
    <hyperlink ref="A373" location="'Options time series-BSE '!A1" display="Stock Options"/>
    <hyperlink ref="A374" location="'S&amp;P CNX 500'!A1" display="S&amp;P CNX 500"/>
    <hyperlink ref="A376" location="'BSE SENSEX'!A1" display="SENSEX "/>
    <hyperlink ref="A378" location="'Options time series-BSE '!A1" display="Stock Futures"/>
    <hyperlink ref="A380" location="'Options time series-BSE '!A1" display="Sensex Options"/>
    <hyperlink ref="A382" location="'Options time series-BSE '!A1" display="Sensex Futures"/>
    <hyperlink ref="A383" location="'Options time series-BSE '!A1" display="Stock Futures"/>
    <hyperlink ref="A384" location="'BSE SENSEX'!A1" display="SENSEX "/>
    <hyperlink ref="A386" location="'BSE TECK'!A1" tooltip="Time Series on BSE HC" display="BSE TECk "/>
    <hyperlink ref="A387" location="'BSE 100'!A1" display="BSE100 "/>
    <hyperlink ref="A388" location="'BSE 200'!A1" display="BSE200 "/>
    <hyperlink ref="F373" location="'Options time series-NSE '!A1" display="Stock Options"/>
    <hyperlink ref="A371" location="'S&amp;P CNX NIFTY'!A1" display="S&amp;P CNX Nifty"/>
    <hyperlink ref="A368" location="'S&amp;P CNX Defty'!A1" display="S&amp;P CNX Defty"/>
    <hyperlink ref="F368" location="'Options time series-NSE '!A1" display="Stock Options"/>
    <hyperlink ref="F376" location="'Options time series-NSE '!A1" display="Nifty Futures"/>
    <hyperlink ref="F374" location="'Options time series-NSE '!A1" display="Stock Futures"/>
    <hyperlink ref="F378" location="'Options time series-NSE '!A1" display="Stock Futures"/>
    <hyperlink ref="F380" location="'Options time series-NSE '!A1" display="Nifty Options"/>
    <hyperlink ref="F382" location="'Options time series-NSE '!A1" display="Nifty Futures"/>
    <hyperlink ref="F386" location="'Options time series-NSE '!A1" display="Nifty Futures"/>
    <hyperlink ref="F383" location="'Options time series-NSE '!A1" display="Stock Futures"/>
    <hyperlink ref="F387" location="'Options time series-NSE '!A1" display="Stock Futures"/>
    <hyperlink ref="F384" location="'Options time series-NSE '!A1" display="Nifty Options"/>
    <hyperlink ref="C368" location="'S&amp;P CNX Defty'!A1" display="S&amp;P CNX Defty"/>
    <hyperlink ref="F388" location="'Options time series-NSE '!A1" display="Nifty Options"/>
    <hyperlink ref="A346" location="'S&amp;P CNX NIFTY'!A1" display="S&amp;P CNX Nifty"/>
    <hyperlink ref="F354" location="'Options time series-BSE '!A1" display="Stock Futures"/>
    <hyperlink ref="D354" location="'Options time series-BSE '!A1" display="Stock Futures"/>
    <hyperlink ref="I354" location="'Options time series-NSE '!A1" display="Nifty Futures"/>
    <hyperlink ref="I358" location="'Options time series-NSE '!A1" display="Nifty Futures"/>
    <hyperlink ref="A312" location="'CNX Midcap 200'!A1" display="CNX Midcap 200"/>
    <hyperlink ref="C313" location="'CNX Midcap 200'!A1" display="CNX Midcap 200"/>
    <hyperlink ref="C316" location="'BSE SENSEX'!A1" display="SENSEX "/>
    <hyperlink ref="D316" location="'BSE TECK'!A1" display="BSE TECk "/>
    <hyperlink ref="F313" location="'BSE SENSEX'!A1" display="SENSEX "/>
    <hyperlink ref="F316" location="'Options time series-NSE '!A1" display="Stock Futures"/>
    <hyperlink ref="F315" location="'Options time series-NSE '!A1" display="Nifty Futures"/>
    <hyperlink ref="F312" location="'Options time series-NSE '!A1" display="Stock Options"/>
    <hyperlink ref="F314" location="'Options time series-NSE '!A1" display="Nifty Options"/>
    <hyperlink ref="A316" location="'BSE 500'!A1" display="BSE500 "/>
    <hyperlink ref="A315" location="'BSE 100'!A1" display="BSE100 "/>
    <hyperlink ref="A314" location="'BSE TECK'!A1" display="BSE TECk "/>
    <hyperlink ref="A355" location="'BSE SENSEX'!A1" display="SENSEX "/>
    <hyperlink ref="A204" location="'BSE SENSEX'!A1" display="SENSEX "/>
    <hyperlink ref="A24" location="'BSE METAL'!A1" display="'BSE METAL'!A1"/>
    <hyperlink ref="A18" location="'BSE BANKEX'!A1" display="'BSE BANKEX'!A1"/>
    <hyperlink ref="A17" location="'BSE AUTO'!A1" display="'BSE AUTO'!A1"/>
    <hyperlink ref="A16" location="'BSE PSU'!A1" display="BSEPSU "/>
    <hyperlink ref="A14" location="'BSE Small-Cap'!A1" display="'BSE Small-Cap'!A1"/>
    <hyperlink ref="A13" location="'BSE Mid-Cap'!A1" display="'BSE Mid-Cap'!A1"/>
    <hyperlink ref="A19" location="'BSE CG'!A1" display="BSE CG "/>
    <hyperlink ref="A22" location="'BSE HC'!A1" display="BSE HC "/>
    <hyperlink ref="A21" location="'BSE FMC'!A1" display="BSEFMC "/>
    <hyperlink ref="A20" location="'BSE CD'!A1" display="BSE CD "/>
    <hyperlink ref="A23" location="'BSE IT '!A1" display="BSE IT "/>
    <hyperlink ref="A10" location="'BSE 200'!A1" display="BSE200 "/>
    <hyperlink ref="A8" location="'BSE 100'!A1" display="BSE100 "/>
    <hyperlink ref="A15" location="'BSE TECK'!A1" display="BSE TECk "/>
    <hyperlink ref="A6" location="'BSE SENSEX'!A1" display="SENSEX "/>
    <hyperlink ref="A25" location="'BSE OIL &amp; GAS'!A1" display="'BSE OIL &amp; GAS'!A1"/>
    <hyperlink ref="B138" location="'Options time series-BSE '!A1" display="Stock Futures"/>
    <hyperlink ref="B141" location="'Options time series-BSE '!A1" display="Sensex Options"/>
    <hyperlink ref="A72" location="'BSE TECK'!A1" display="BSE TECk "/>
    <hyperlink ref="F72" location="'Options time series-NSE '!A1" display="Nifty Options"/>
    <hyperlink ref="A71" location="'CNX Nifty Junior'!A1" display="CNX Nifty Junior"/>
    <hyperlink ref="A70" location="'CNX Midcap 200'!A1" display="CNX Midcap 200"/>
    <hyperlink ref="A92" location="'BSE METAL'!A1" display="'BSE METAL'!A1"/>
    <hyperlink ref="A86" location="'BSE BANKEX'!A1" display="'BSE BANKEX'!A1"/>
    <hyperlink ref="A85" location="'BSE AUTO'!A1" display="'BSE AUTO'!A1"/>
    <hyperlink ref="A84" location="'BSE PSU'!A1" display="BSEPSU "/>
    <hyperlink ref="A82" location="'BSE Small-Cap'!A1" display="'BSE Small-Cap'!A1"/>
    <hyperlink ref="A81" location="'BSE Mid-Cap'!A1" display="'BSE Mid-Cap'!A1"/>
    <hyperlink ref="A87" location="'BSE CG'!A1" display="BSE CG "/>
    <hyperlink ref="A90" location="'BSE HC'!A1" display="BSE HC "/>
    <hyperlink ref="A89" location="'BSE FMC'!A1" display="BSEFMC "/>
    <hyperlink ref="A88" location="'BSE CD'!A1" display="BSE CD "/>
    <hyperlink ref="A91" location="'BSE IT '!A1" display="BSE IT "/>
    <hyperlink ref="A78" location="'BSE 200'!A1" display="BSE200 "/>
    <hyperlink ref="A76" location="'BSE 100'!A1" display="BSE100 "/>
    <hyperlink ref="A83" location="'BSE TECK'!A1" display="BSE TECk "/>
    <hyperlink ref="A74" location="'BSE SENSEX'!A1" display="SENSEX "/>
    <hyperlink ref="A93" location="'BSE OIL &amp; GAS'!A1" display="'BSE OIL &amp; GAS'!A1"/>
    <hyperlink ref="A171" location="'BSE METAL'!A1" display="'BSE METAL'!A1"/>
    <hyperlink ref="A165" location="'BSE BANKEX'!A1" display="'BSE BANKEX'!A1"/>
    <hyperlink ref="A164" location="'BSE AUTO'!A1" display="'BSE AUTO'!A1"/>
    <hyperlink ref="A163" location="'BSE PSU'!A1" display="BSEPSU "/>
    <hyperlink ref="A161" location="'BSE Small-Cap'!A1" display="'BSE Small-Cap'!A1"/>
    <hyperlink ref="A160" location="'BSE Mid-Cap'!A1" display="'BSE Mid-Cap'!A1"/>
    <hyperlink ref="A166" location="'BSE CG'!A1" display="BSE CG "/>
    <hyperlink ref="A169" location="'BSE HC'!A1" display="BSE HC "/>
    <hyperlink ref="A168" location="'BSE FMC'!A1" display="BSEFMC "/>
    <hyperlink ref="A167" location="'BSE CD'!A1" display="BSE CD "/>
    <hyperlink ref="A170" location="'BSE IT '!A1" display="BSE IT "/>
    <hyperlink ref="A157" location="'BSE 200'!A1" display="BSE200 "/>
    <hyperlink ref="A155" location="'BSE 100'!A1" display="BSE100 "/>
    <hyperlink ref="A162" location="'BSE TECK'!A1" display="BSE TECk "/>
    <hyperlink ref="A153" location="'BSE SENSEX'!A1" display="SENSEX "/>
    <hyperlink ref="A172" location="'BSE OIL &amp; GAS'!A1" display="'BSE OIL &amp; GAS'!A1"/>
    <hyperlink ref="A252" location="'BSE METAL'!A1" display="'BSE METAL'!A1"/>
    <hyperlink ref="A246" location="'BSE BANKEX'!A1" display="'BSE BANKEX'!A1"/>
    <hyperlink ref="A245" location="'BSE AUTO'!A1" display="'BSE AUTO'!A1"/>
    <hyperlink ref="A244" location="'BSE PSU'!A1" display="BSEPSU "/>
    <hyperlink ref="A242" location="'BSE Small-Cap'!A1" display="'BSE Small-Cap'!A1"/>
    <hyperlink ref="A241" location="'BSE Mid-Cap'!A1" display="'BSE Mid-Cap'!A1"/>
    <hyperlink ref="A247" location="'BSE CG'!A1" display="BSE CG "/>
    <hyperlink ref="A250" location="'BSE HC'!A1" display="BSE HC "/>
    <hyperlink ref="A249" location="'BSE FMC'!A1" display="BSEFMC "/>
    <hyperlink ref="A248" location="'BSE CD'!A1" display="BSE CD "/>
    <hyperlink ref="A251" location="'BSE IT '!A1" display="BSE IT "/>
    <hyperlink ref="A238" location="'BSE 200'!A1" display="BSE200 "/>
    <hyperlink ref="A236" location="'BSE 100'!A1" display="BSE100 "/>
    <hyperlink ref="A243" location="'BSE TECK'!A1" display="BSE TECk "/>
    <hyperlink ref="A234" location="'BSE SENSEX'!A1" display="SENSEX "/>
    <hyperlink ref="A253" location="'BSE OIL &amp; GAS'!A1" display="'BSE OIL &amp; GAS'!A1"/>
    <hyperlink ref="A259" location="'BSE PSU'!A1" display="BSEPSU "/>
    <hyperlink ref="A261" location="'BSE PSU'!A1" display="BSEPSU "/>
    <hyperlink ref="A336" location="'BSE METAL'!A1" display="'BSE METAL'!A1"/>
    <hyperlink ref="A330" location="'BSE BANKEX'!A1" display="'BSE BANKEX'!A1"/>
    <hyperlink ref="A329" location="'BSE AUTO'!A1" display="'BSE AUTO'!A1"/>
    <hyperlink ref="A328" location="'BSE PSU'!A1" display="BSEPSU "/>
    <hyperlink ref="A326" location="'BSE Small-Cap'!A1" display="'BSE Small-Cap'!A1"/>
    <hyperlink ref="A325" location="'BSE Mid-Cap'!A1" display="'BSE Mid-Cap'!A1"/>
    <hyperlink ref="A331" location="'BSE CG'!A1" display="BSE CG "/>
    <hyperlink ref="A334" location="'BSE HC'!A1" display="BSE HC "/>
    <hyperlink ref="A333" location="'BSE FMC'!A1" display="BSEFMC "/>
    <hyperlink ref="A332" location="'BSE CD'!A1" display="BSE CD "/>
    <hyperlink ref="A335" location="'BSE IT '!A1" display="BSE IT "/>
    <hyperlink ref="A322" location="'BSE 200'!A1" display="BSE200 "/>
    <hyperlink ref="A320" location="'BSE 100'!A1" display="BSE100 "/>
    <hyperlink ref="A327" location="'BSE TECK'!A1" display="BSE TECk "/>
    <hyperlink ref="A318" location="'BSE SENSEX'!A1" display="SENSEX "/>
    <hyperlink ref="A337" location="'BSE OIL &amp; GAS'!A1" display="'BSE OIL &amp; GAS'!A1"/>
    <hyperlink ref="A343" location="'BSE PSU'!A1" display="BSEPSU "/>
    <hyperlink ref="A345" location="'BSE PSU'!A1" display="BSEPSU "/>
    <hyperlink ref="B215" location="'Options time series-BSE '!A1" display="Sensex Futures"/>
    <hyperlink ref="A393" location="'Table-13-a'!A1" display="Back"/>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41"/>
  <sheetViews>
    <sheetView workbookViewId="0" topLeftCell="A1">
      <selection activeCell="A41" sqref="A41"/>
    </sheetView>
  </sheetViews>
  <sheetFormatPr defaultColWidth="9.140625" defaultRowHeight="12.75"/>
  <cols>
    <col min="1" max="1" width="38.7109375" style="0" customWidth="1"/>
    <col min="2" max="40" width="9.00390625" style="0" customWidth="1"/>
  </cols>
  <sheetData>
    <row r="1" spans="1:14" ht="12.75">
      <c r="A1" s="1" t="s">
        <v>64</v>
      </c>
      <c r="B1" s="2"/>
      <c r="C1" s="2"/>
      <c r="D1" s="2"/>
      <c r="E1" s="2"/>
      <c r="F1" s="2"/>
      <c r="G1" s="2"/>
      <c r="H1" s="2"/>
      <c r="I1" s="2"/>
      <c r="J1" s="2"/>
      <c r="K1" s="2"/>
      <c r="L1" s="2"/>
      <c r="M1" s="3"/>
      <c r="N1" s="2"/>
    </row>
    <row r="2" spans="1:14" ht="12.75">
      <c r="A2" s="1" t="s">
        <v>0</v>
      </c>
      <c r="B2" s="2"/>
      <c r="C2" s="2"/>
      <c r="D2" s="2"/>
      <c r="E2" s="2"/>
      <c r="F2" s="2"/>
      <c r="G2" s="2"/>
      <c r="H2" s="2"/>
      <c r="I2" s="2"/>
      <c r="J2" s="2"/>
      <c r="K2" s="2"/>
      <c r="L2" s="2"/>
      <c r="M2" s="3"/>
      <c r="N2" s="2"/>
    </row>
    <row r="3" spans="1:18" ht="12.75">
      <c r="A3" s="4"/>
      <c r="B3" s="5"/>
      <c r="C3" s="5"/>
      <c r="D3" s="4"/>
      <c r="E3" s="4"/>
      <c r="F3" s="4"/>
      <c r="G3" s="4"/>
      <c r="H3" s="4"/>
      <c r="I3" s="4"/>
      <c r="J3" s="4"/>
      <c r="K3" s="4"/>
      <c r="L3" s="4"/>
      <c r="M3" s="4"/>
      <c r="N3" s="4"/>
      <c r="O3" s="5"/>
      <c r="Q3" s="5"/>
      <c r="R3" s="5"/>
    </row>
    <row r="4" spans="1:18" ht="12.75">
      <c r="A4" s="2" t="s">
        <v>1</v>
      </c>
      <c r="B4" s="444" t="s">
        <v>2</v>
      </c>
      <c r="C4" s="444"/>
      <c r="D4" s="445" t="s">
        <v>3</v>
      </c>
      <c r="E4" s="445"/>
      <c r="F4" s="444" t="s">
        <v>4</v>
      </c>
      <c r="G4" s="444"/>
      <c r="H4" s="2" t="s">
        <v>5</v>
      </c>
      <c r="I4" s="2"/>
      <c r="J4" s="7" t="s">
        <v>6</v>
      </c>
      <c r="K4" s="2"/>
      <c r="L4" s="3" t="s">
        <v>7</v>
      </c>
      <c r="M4" s="2"/>
      <c r="N4" s="3" t="s">
        <v>8</v>
      </c>
      <c r="O4" s="2"/>
      <c r="Q4" s="3" t="s">
        <v>9</v>
      </c>
      <c r="R4" s="2"/>
    </row>
    <row r="5" spans="1:18" ht="12.75">
      <c r="A5" s="2"/>
      <c r="B5" s="7" t="s">
        <v>10</v>
      </c>
      <c r="C5" s="7" t="s">
        <v>11</v>
      </c>
      <c r="D5" s="7" t="s">
        <v>10</v>
      </c>
      <c r="E5" s="7" t="s">
        <v>11</v>
      </c>
      <c r="F5" s="7" t="s">
        <v>10</v>
      </c>
      <c r="G5" s="7" t="s">
        <v>11</v>
      </c>
      <c r="H5" s="7" t="s">
        <v>10</v>
      </c>
      <c r="I5" s="7" t="s">
        <v>11</v>
      </c>
      <c r="J5" s="7" t="s">
        <v>10</v>
      </c>
      <c r="K5" s="7" t="s">
        <v>11</v>
      </c>
      <c r="L5" s="7" t="s">
        <v>10</v>
      </c>
      <c r="M5" s="7" t="s">
        <v>11</v>
      </c>
      <c r="N5" s="7" t="s">
        <v>10</v>
      </c>
      <c r="O5" s="7" t="s">
        <v>11</v>
      </c>
      <c r="Q5" s="7" t="s">
        <v>10</v>
      </c>
      <c r="R5" s="7" t="s">
        <v>11</v>
      </c>
    </row>
    <row r="6" spans="1:18" ht="12.75">
      <c r="A6" s="8"/>
      <c r="B6" s="9" t="s">
        <v>12</v>
      </c>
      <c r="C6" s="9" t="s">
        <v>13</v>
      </c>
      <c r="D6" s="9" t="s">
        <v>12</v>
      </c>
      <c r="E6" s="9" t="s">
        <v>13</v>
      </c>
      <c r="F6" s="9" t="s">
        <v>12</v>
      </c>
      <c r="G6" s="9" t="s">
        <v>13</v>
      </c>
      <c r="H6" s="9" t="s">
        <v>12</v>
      </c>
      <c r="I6" s="9" t="s">
        <v>13</v>
      </c>
      <c r="J6" s="9" t="s">
        <v>12</v>
      </c>
      <c r="K6" s="9" t="s">
        <v>13</v>
      </c>
      <c r="L6" s="9" t="s">
        <v>12</v>
      </c>
      <c r="M6" s="9" t="s">
        <v>13</v>
      </c>
      <c r="N6" s="9" t="s">
        <v>12</v>
      </c>
      <c r="O6" s="9" t="s">
        <v>13</v>
      </c>
      <c r="Q6" s="9" t="s">
        <v>12</v>
      </c>
      <c r="R6" s="9" t="s">
        <v>13</v>
      </c>
    </row>
    <row r="7" spans="1:18" ht="12.75">
      <c r="A7" s="2" t="s">
        <v>14</v>
      </c>
      <c r="D7" s="7"/>
      <c r="E7" s="7"/>
      <c r="H7" s="7"/>
      <c r="I7" s="7"/>
      <c r="J7" s="7"/>
      <c r="K7" s="7"/>
      <c r="L7" s="7"/>
      <c r="M7" s="7"/>
      <c r="N7" s="7"/>
      <c r="O7" s="7"/>
      <c r="Q7" s="7"/>
      <c r="R7" s="7"/>
    </row>
    <row r="8" spans="1:18" ht="12.75">
      <c r="A8" s="10" t="s">
        <v>15</v>
      </c>
      <c r="B8" s="11">
        <v>131</v>
      </c>
      <c r="C8" s="11">
        <v>21154</v>
      </c>
      <c r="D8" s="7">
        <v>54</v>
      </c>
      <c r="E8" s="7">
        <v>13482</v>
      </c>
      <c r="F8" s="11">
        <v>27</v>
      </c>
      <c r="G8" s="11">
        <v>3210</v>
      </c>
      <c r="H8" s="7">
        <v>9</v>
      </c>
      <c r="I8" s="7">
        <v>1878</v>
      </c>
      <c r="J8" s="12">
        <v>19</v>
      </c>
      <c r="K8" s="13">
        <v>5692.2</v>
      </c>
      <c r="L8" s="12">
        <v>139</v>
      </c>
      <c r="M8" s="12">
        <v>4890</v>
      </c>
      <c r="N8" s="12">
        <v>79</v>
      </c>
      <c r="O8" s="12">
        <v>5153.3</v>
      </c>
      <c r="Q8" s="12">
        <v>48</v>
      </c>
      <c r="R8" s="12">
        <v>5013.1</v>
      </c>
    </row>
    <row r="9" spans="1:18" ht="12.75">
      <c r="A9" s="10"/>
      <c r="B9" s="11"/>
      <c r="C9" s="14" t="s">
        <v>16</v>
      </c>
      <c r="D9" s="7"/>
      <c r="E9" s="15">
        <v>266.9</v>
      </c>
      <c r="F9" s="11"/>
      <c r="G9" s="14" t="s">
        <v>17</v>
      </c>
      <c r="H9" s="7"/>
      <c r="I9" s="15">
        <v>67</v>
      </c>
      <c r="J9" s="12"/>
      <c r="K9" s="16">
        <v>16.4</v>
      </c>
      <c r="L9" s="12"/>
      <c r="M9" s="7" t="s">
        <v>18</v>
      </c>
      <c r="N9" s="12"/>
      <c r="O9" s="16">
        <v>2.8</v>
      </c>
      <c r="Q9" s="12"/>
      <c r="R9" s="16">
        <v>59.7</v>
      </c>
    </row>
    <row r="10" spans="1:18" ht="12.75">
      <c r="A10" s="2" t="s">
        <v>19</v>
      </c>
      <c r="B10" s="11">
        <v>11</v>
      </c>
      <c r="C10" s="11">
        <v>7746</v>
      </c>
      <c r="D10" s="7">
        <v>12</v>
      </c>
      <c r="E10" s="7">
        <v>5710</v>
      </c>
      <c r="F10" s="11">
        <v>3</v>
      </c>
      <c r="G10" s="11">
        <v>1251</v>
      </c>
      <c r="H10" s="7">
        <v>4</v>
      </c>
      <c r="I10" s="7">
        <v>1236</v>
      </c>
      <c r="J10" s="17">
        <v>10</v>
      </c>
      <c r="K10" s="17">
        <v>4090.8</v>
      </c>
      <c r="L10" s="7">
        <v>17</v>
      </c>
      <c r="M10" s="7">
        <v>2491.6</v>
      </c>
      <c r="N10" s="7">
        <v>13</v>
      </c>
      <c r="O10" s="7">
        <v>2803.6</v>
      </c>
      <c r="Q10" s="7" t="s">
        <v>20</v>
      </c>
      <c r="R10" s="7" t="s">
        <v>20</v>
      </c>
    </row>
    <row r="11" spans="1:18" ht="12.75">
      <c r="A11" s="2" t="s">
        <v>21</v>
      </c>
      <c r="B11" s="11">
        <v>120</v>
      </c>
      <c r="C11" s="11">
        <v>13408</v>
      </c>
      <c r="D11" s="7">
        <v>42</v>
      </c>
      <c r="E11" s="7">
        <v>7772</v>
      </c>
      <c r="F11" s="11">
        <v>24</v>
      </c>
      <c r="G11" s="11">
        <v>1959</v>
      </c>
      <c r="H11" s="7">
        <v>5</v>
      </c>
      <c r="I11" s="7">
        <v>642</v>
      </c>
      <c r="J11" s="17">
        <v>9</v>
      </c>
      <c r="K11" s="17">
        <v>1601.4</v>
      </c>
      <c r="L11" s="7">
        <v>122</v>
      </c>
      <c r="M11" s="7">
        <v>2398.4</v>
      </c>
      <c r="N11" s="7">
        <v>66</v>
      </c>
      <c r="O11" s="18">
        <v>2349.7</v>
      </c>
      <c r="Q11" s="7" t="s">
        <v>20</v>
      </c>
      <c r="R11" s="7" t="s">
        <v>20</v>
      </c>
    </row>
    <row r="12" spans="1:18" ht="12.75">
      <c r="A12" s="10" t="s">
        <v>22</v>
      </c>
      <c r="B12" s="11">
        <v>7</v>
      </c>
      <c r="C12" s="11">
        <v>5786</v>
      </c>
      <c r="D12" s="7">
        <v>5</v>
      </c>
      <c r="E12" s="7">
        <v>8410</v>
      </c>
      <c r="F12" s="11">
        <v>8</v>
      </c>
      <c r="G12" s="11">
        <v>3980</v>
      </c>
      <c r="H12" s="7">
        <v>8</v>
      </c>
      <c r="I12" s="7">
        <v>2989</v>
      </c>
      <c r="J12" s="17">
        <v>5</v>
      </c>
      <c r="K12" s="17">
        <v>1419.5</v>
      </c>
      <c r="L12" s="7">
        <v>5</v>
      </c>
      <c r="M12" s="7">
        <v>1472.2</v>
      </c>
      <c r="N12" s="13">
        <v>4</v>
      </c>
      <c r="O12" s="13">
        <v>2551</v>
      </c>
      <c r="Q12" s="13">
        <v>3</v>
      </c>
      <c r="R12" s="13">
        <v>4352</v>
      </c>
    </row>
    <row r="13" spans="1:18" ht="12.75">
      <c r="A13" s="2"/>
      <c r="B13" s="11"/>
      <c r="C13" s="14" t="s">
        <v>23</v>
      </c>
      <c r="D13" s="7"/>
      <c r="E13" s="19">
        <v>101.4</v>
      </c>
      <c r="F13" s="11"/>
      <c r="G13" s="14" t="s">
        <v>24</v>
      </c>
      <c r="H13" s="7"/>
      <c r="I13" s="19">
        <v>110.5</v>
      </c>
      <c r="J13" s="17"/>
      <c r="K13" s="7" t="s">
        <v>25</v>
      </c>
      <c r="L13" s="7"/>
      <c r="M13" s="7" t="s">
        <v>26</v>
      </c>
      <c r="N13" s="7"/>
      <c r="O13" s="7"/>
      <c r="Q13" s="7"/>
      <c r="R13" s="7"/>
    </row>
    <row r="14" spans="1:18" ht="12.75">
      <c r="A14" s="2" t="s">
        <v>27</v>
      </c>
      <c r="B14" s="14" t="s">
        <v>28</v>
      </c>
      <c r="C14" s="14" t="s">
        <v>28</v>
      </c>
      <c r="D14" s="12" t="s">
        <v>28</v>
      </c>
      <c r="E14" s="12" t="s">
        <v>28</v>
      </c>
      <c r="F14" s="14" t="s">
        <v>28</v>
      </c>
      <c r="G14" s="14" t="s">
        <v>28</v>
      </c>
      <c r="H14" s="12" t="s">
        <v>28</v>
      </c>
      <c r="I14" s="12" t="s">
        <v>28</v>
      </c>
      <c r="J14" s="18" t="s">
        <v>28</v>
      </c>
      <c r="K14" s="18" t="s">
        <v>28</v>
      </c>
      <c r="L14" s="18" t="s">
        <v>28</v>
      </c>
      <c r="M14" s="18" t="s">
        <v>28</v>
      </c>
      <c r="N14" s="18" t="s">
        <v>28</v>
      </c>
      <c r="O14" s="18" t="s">
        <v>28</v>
      </c>
      <c r="Q14" s="18" t="s">
        <v>28</v>
      </c>
      <c r="R14" s="18" t="s">
        <v>28</v>
      </c>
    </row>
    <row r="15" spans="1:18" ht="12.75">
      <c r="A15" s="2" t="s">
        <v>29</v>
      </c>
      <c r="B15" s="11">
        <v>1</v>
      </c>
      <c r="C15" s="11">
        <v>373</v>
      </c>
      <c r="D15" s="12">
        <v>1</v>
      </c>
      <c r="E15" s="12">
        <v>2684</v>
      </c>
      <c r="F15" s="11">
        <v>1</v>
      </c>
      <c r="G15" s="11">
        <v>100</v>
      </c>
      <c r="H15" s="12" t="s">
        <v>28</v>
      </c>
      <c r="I15" s="12" t="s">
        <v>28</v>
      </c>
      <c r="J15" s="17">
        <v>1</v>
      </c>
      <c r="K15" s="7">
        <v>350</v>
      </c>
      <c r="L15" s="18" t="s">
        <v>28</v>
      </c>
      <c r="M15" s="18" t="s">
        <v>28</v>
      </c>
      <c r="N15" s="18" t="s">
        <v>28</v>
      </c>
      <c r="O15" s="18" t="s">
        <v>28</v>
      </c>
      <c r="Q15" s="18" t="s">
        <v>28</v>
      </c>
      <c r="R15" s="18" t="s">
        <v>28</v>
      </c>
    </row>
    <row r="16" spans="1:18" ht="12.75">
      <c r="A16" s="2"/>
      <c r="B16" s="11"/>
      <c r="C16" s="11"/>
      <c r="D16" s="7"/>
      <c r="E16" s="7"/>
      <c r="F16" s="11"/>
      <c r="G16" s="11"/>
      <c r="H16" s="7"/>
      <c r="I16" s="7"/>
      <c r="J16" s="17"/>
      <c r="K16" s="7"/>
      <c r="L16" s="7"/>
      <c r="M16" s="7"/>
      <c r="N16" s="7"/>
      <c r="O16" s="7"/>
      <c r="Q16" s="7"/>
      <c r="R16" s="7"/>
    </row>
    <row r="17" spans="1:18" ht="12.75">
      <c r="A17" s="2" t="s">
        <v>30</v>
      </c>
      <c r="B17" s="11">
        <v>6</v>
      </c>
      <c r="C17" s="11">
        <v>5413</v>
      </c>
      <c r="D17" s="7">
        <v>4</v>
      </c>
      <c r="E17" s="7">
        <v>5726</v>
      </c>
      <c r="F17" s="11">
        <v>7</v>
      </c>
      <c r="G17" s="11">
        <v>3880</v>
      </c>
      <c r="H17" s="7">
        <v>8</v>
      </c>
      <c r="I17" s="7">
        <v>2989</v>
      </c>
      <c r="J17" s="17">
        <v>4</v>
      </c>
      <c r="K17" s="17">
        <v>1069.5</v>
      </c>
      <c r="L17" s="7">
        <v>5</v>
      </c>
      <c r="M17" s="7">
        <v>1472.2</v>
      </c>
      <c r="N17" s="7">
        <v>4</v>
      </c>
      <c r="O17" s="7">
        <v>2551</v>
      </c>
      <c r="Q17" s="7">
        <v>3</v>
      </c>
      <c r="R17" s="7">
        <v>4352</v>
      </c>
    </row>
    <row r="18" spans="1:18" ht="12.75">
      <c r="A18" s="2"/>
      <c r="B18" s="11"/>
      <c r="C18" s="11"/>
      <c r="D18" s="7"/>
      <c r="E18" s="7"/>
      <c r="F18" s="11"/>
      <c r="G18" s="11"/>
      <c r="H18" s="7"/>
      <c r="I18" s="7"/>
      <c r="J18" s="17"/>
      <c r="K18" s="7"/>
      <c r="L18" s="7"/>
      <c r="M18" s="7"/>
      <c r="N18" s="7"/>
      <c r="O18" s="15">
        <v>41.4</v>
      </c>
      <c r="Q18" s="7"/>
      <c r="R18" s="19">
        <v>194.9</v>
      </c>
    </row>
    <row r="19" spans="1:18" ht="12.75">
      <c r="A19" s="2" t="s">
        <v>31</v>
      </c>
      <c r="B19" s="11">
        <v>138</v>
      </c>
      <c r="C19" s="11">
        <v>26940</v>
      </c>
      <c r="D19" s="7">
        <v>59</v>
      </c>
      <c r="E19" s="7">
        <v>21892</v>
      </c>
      <c r="F19" s="11">
        <v>35</v>
      </c>
      <c r="G19" s="11">
        <v>7190</v>
      </c>
      <c r="H19" s="7">
        <v>17</v>
      </c>
      <c r="I19" s="7">
        <v>4867</v>
      </c>
      <c r="J19" s="17">
        <v>24</v>
      </c>
      <c r="K19" s="17">
        <v>7111.7</v>
      </c>
      <c r="L19" s="7">
        <v>144</v>
      </c>
      <c r="M19" s="7">
        <v>6362.2</v>
      </c>
      <c r="N19" s="7">
        <v>83</v>
      </c>
      <c r="O19" s="7">
        <v>7704.3</v>
      </c>
      <c r="Q19" s="7">
        <v>51</v>
      </c>
      <c r="R19" s="7">
        <v>9365.1</v>
      </c>
    </row>
    <row r="20" spans="1:18" ht="12.75">
      <c r="A20" s="2"/>
      <c r="B20" s="11"/>
      <c r="C20" s="14" t="s">
        <v>32</v>
      </c>
      <c r="D20" s="7"/>
      <c r="E20" s="20" t="s">
        <v>33</v>
      </c>
      <c r="F20" s="11"/>
      <c r="G20" s="14" t="s">
        <v>34</v>
      </c>
      <c r="H20" s="7"/>
      <c r="I20" s="15">
        <v>31.6</v>
      </c>
      <c r="J20" s="17"/>
      <c r="K20" s="19">
        <v>11.8</v>
      </c>
      <c r="L20" s="7"/>
      <c r="M20" s="7" t="s">
        <v>35</v>
      </c>
      <c r="N20" s="7"/>
      <c r="O20" s="7" t="s">
        <v>36</v>
      </c>
      <c r="Q20" s="7"/>
      <c r="R20" s="19">
        <v>101.1</v>
      </c>
    </row>
    <row r="21" spans="1:18" ht="12.75">
      <c r="A21" s="2" t="s">
        <v>37</v>
      </c>
      <c r="B21" s="11"/>
      <c r="C21" s="11"/>
      <c r="D21" s="7"/>
      <c r="E21" s="7"/>
      <c r="F21" s="11"/>
      <c r="G21" s="11"/>
      <c r="H21" s="7"/>
      <c r="I21" s="7"/>
      <c r="J21" s="17"/>
      <c r="K21" s="7"/>
      <c r="L21" s="7"/>
      <c r="M21" s="7"/>
      <c r="N21" s="7"/>
      <c r="O21" s="7"/>
      <c r="Q21" s="7"/>
      <c r="R21" s="7"/>
    </row>
    <row r="22" spans="1:18" ht="12.75">
      <c r="A22" s="2" t="s">
        <v>38</v>
      </c>
      <c r="B22" s="11">
        <v>944</v>
      </c>
      <c r="C22" s="11">
        <v>41205</v>
      </c>
      <c r="D22" s="7">
        <v>717</v>
      </c>
      <c r="E22" s="7">
        <v>35794</v>
      </c>
      <c r="F22" s="11">
        <v>578</v>
      </c>
      <c r="G22" s="11">
        <v>14866</v>
      </c>
      <c r="H22" s="7">
        <v>877</v>
      </c>
      <c r="I22" s="7">
        <v>25077</v>
      </c>
      <c r="J22" s="17">
        <v>672</v>
      </c>
      <c r="K22" s="7">
        <v>28620</v>
      </c>
      <c r="L22" s="7">
        <v>379</v>
      </c>
      <c r="M22" s="7">
        <v>23105.6</v>
      </c>
      <c r="N22" s="7">
        <v>367</v>
      </c>
      <c r="O22" s="7">
        <v>19403.5</v>
      </c>
      <c r="Q22" s="7">
        <v>180</v>
      </c>
      <c r="R22" s="7">
        <v>16997.7</v>
      </c>
    </row>
    <row r="23" spans="1:18" ht="12.75">
      <c r="A23" s="2"/>
      <c r="B23" s="11"/>
      <c r="C23" s="14" t="s">
        <v>39</v>
      </c>
      <c r="D23" s="7"/>
      <c r="E23" s="20" t="s">
        <v>40</v>
      </c>
      <c r="F23" s="11"/>
      <c r="G23" s="11" t="s">
        <v>41</v>
      </c>
      <c r="H23" s="7"/>
      <c r="I23" s="15">
        <v>12.4</v>
      </c>
      <c r="J23" s="17"/>
      <c r="K23" s="19">
        <v>27.1</v>
      </c>
      <c r="L23" s="7"/>
      <c r="M23" s="19">
        <v>19</v>
      </c>
      <c r="N23" s="7"/>
      <c r="O23" s="19">
        <v>14.2</v>
      </c>
      <c r="Q23" s="7"/>
      <c r="R23" s="19">
        <v>84.7</v>
      </c>
    </row>
    <row r="24" spans="1:18" ht="12.75">
      <c r="A24" s="2" t="s">
        <v>42</v>
      </c>
      <c r="B24" s="11">
        <v>374</v>
      </c>
      <c r="C24" s="11">
        <v>26553</v>
      </c>
      <c r="D24" s="7">
        <v>255</v>
      </c>
      <c r="E24" s="7">
        <v>20974</v>
      </c>
      <c r="F24" s="11">
        <v>291</v>
      </c>
      <c r="G24" s="11">
        <v>9178</v>
      </c>
      <c r="H24" s="7">
        <v>327</v>
      </c>
      <c r="I24" s="7">
        <v>9454</v>
      </c>
      <c r="J24" s="17">
        <v>363</v>
      </c>
      <c r="K24" s="7">
        <v>16019</v>
      </c>
      <c r="L24" s="7">
        <v>208</v>
      </c>
      <c r="M24" s="7">
        <v>13262.6</v>
      </c>
      <c r="N24" s="7">
        <v>176</v>
      </c>
      <c r="O24" s="7">
        <v>10875.2</v>
      </c>
      <c r="Q24" s="13">
        <v>87</v>
      </c>
      <c r="R24" s="7">
        <v>12174.2</v>
      </c>
    </row>
    <row r="25" spans="1:18" ht="12.75">
      <c r="A25" s="2" t="s">
        <v>43</v>
      </c>
      <c r="B25" s="11">
        <v>570</v>
      </c>
      <c r="C25" s="11">
        <v>14652</v>
      </c>
      <c r="D25" s="7">
        <v>462</v>
      </c>
      <c r="E25" s="7">
        <v>14820</v>
      </c>
      <c r="F25" s="11">
        <v>287</v>
      </c>
      <c r="G25" s="11">
        <v>5688</v>
      </c>
      <c r="H25" s="7">
        <v>550</v>
      </c>
      <c r="I25" s="7">
        <v>15623</v>
      </c>
      <c r="J25" s="17">
        <v>309</v>
      </c>
      <c r="K25" s="7">
        <v>12601</v>
      </c>
      <c r="L25" s="7">
        <v>171</v>
      </c>
      <c r="M25" s="7">
        <v>9843</v>
      </c>
      <c r="N25" s="7">
        <v>191</v>
      </c>
      <c r="O25" s="7">
        <v>8528.3</v>
      </c>
      <c r="Q25" s="13">
        <v>93</v>
      </c>
      <c r="R25" s="7">
        <v>4823.5</v>
      </c>
    </row>
    <row r="26" spans="1:18" ht="12.75">
      <c r="A26" s="2" t="s">
        <v>44</v>
      </c>
      <c r="B26" s="11">
        <v>168</v>
      </c>
      <c r="C26" s="11">
        <v>55164</v>
      </c>
      <c r="D26" s="7">
        <v>193</v>
      </c>
      <c r="E26" s="7">
        <v>47611</v>
      </c>
      <c r="F26" s="11">
        <v>222</v>
      </c>
      <c r="G26" s="11">
        <v>44349</v>
      </c>
      <c r="H26" s="7">
        <v>267</v>
      </c>
      <c r="I26" s="7">
        <v>41871</v>
      </c>
      <c r="J26" s="17">
        <v>286</v>
      </c>
      <c r="K26" s="7">
        <v>36256</v>
      </c>
      <c r="L26" s="7">
        <v>208</v>
      </c>
      <c r="M26" s="7">
        <v>44730.8</v>
      </c>
      <c r="N26" s="7">
        <v>211</v>
      </c>
      <c r="O26" s="7">
        <v>41855.5</v>
      </c>
      <c r="Q26" s="7">
        <v>136</v>
      </c>
      <c r="R26" s="7">
        <v>32681.3</v>
      </c>
    </row>
    <row r="27" spans="1:18" ht="12.75">
      <c r="A27" s="2"/>
      <c r="B27" s="11"/>
      <c r="C27" s="14" t="s">
        <v>45</v>
      </c>
      <c r="D27" s="7"/>
      <c r="E27" s="19">
        <v>5.2</v>
      </c>
      <c r="F27" s="11"/>
      <c r="G27" s="14" t="s">
        <v>46</v>
      </c>
      <c r="H27" s="7"/>
      <c r="I27" s="19">
        <v>15.5</v>
      </c>
      <c r="J27" s="17"/>
      <c r="K27" s="15">
        <v>20.5</v>
      </c>
      <c r="L27" s="7"/>
      <c r="M27" s="19">
        <v>6.9</v>
      </c>
      <c r="N27" s="7"/>
      <c r="O27" s="19">
        <v>28.1</v>
      </c>
      <c r="Q27" s="7"/>
      <c r="R27" s="19">
        <v>56.4</v>
      </c>
    </row>
    <row r="28" spans="1:18" ht="12.75">
      <c r="A28" s="2" t="s">
        <v>47</v>
      </c>
      <c r="B28" s="11">
        <v>138</v>
      </c>
      <c r="C28" s="11">
        <v>39398</v>
      </c>
      <c r="D28" s="7">
        <v>124</v>
      </c>
      <c r="E28" s="7">
        <v>25531</v>
      </c>
      <c r="F28" s="11">
        <v>123</v>
      </c>
      <c r="G28" s="11">
        <v>25879</v>
      </c>
      <c r="H28" s="7">
        <v>157</v>
      </c>
      <c r="I28" s="7">
        <v>20407</v>
      </c>
      <c r="J28" s="17">
        <v>167</v>
      </c>
      <c r="K28" s="7">
        <v>17358</v>
      </c>
      <c r="L28" s="7">
        <v>112</v>
      </c>
      <c r="M28" s="7">
        <v>26201.1</v>
      </c>
      <c r="N28" s="7">
        <v>119</v>
      </c>
      <c r="O28" s="7">
        <v>17981.3</v>
      </c>
      <c r="Q28" s="13">
        <v>67</v>
      </c>
      <c r="R28" s="7">
        <v>20382.4</v>
      </c>
    </row>
    <row r="29" spans="1:18" ht="12.75">
      <c r="A29" s="2" t="s">
        <v>48</v>
      </c>
      <c r="B29" s="11">
        <v>30</v>
      </c>
      <c r="C29" s="11">
        <v>15769</v>
      </c>
      <c r="D29" s="7">
        <v>69</v>
      </c>
      <c r="E29" s="7">
        <v>22080</v>
      </c>
      <c r="F29" s="11">
        <v>99</v>
      </c>
      <c r="G29" s="11">
        <v>18470</v>
      </c>
      <c r="H29" s="7">
        <v>110</v>
      </c>
      <c r="I29" s="7">
        <v>21464</v>
      </c>
      <c r="J29" s="17">
        <v>119</v>
      </c>
      <c r="K29" s="7">
        <v>18898</v>
      </c>
      <c r="L29" s="7">
        <v>96</v>
      </c>
      <c r="M29" s="7">
        <v>18529.6</v>
      </c>
      <c r="N29" s="7">
        <v>92</v>
      </c>
      <c r="O29" s="7">
        <v>23874.2</v>
      </c>
      <c r="Q29" s="13">
        <v>69</v>
      </c>
      <c r="R29" s="7">
        <v>12298.9</v>
      </c>
    </row>
    <row r="30" spans="1:18" ht="12.75">
      <c r="A30" s="2" t="s">
        <v>49</v>
      </c>
      <c r="B30" s="11">
        <v>1112</v>
      </c>
      <c r="C30" s="11">
        <v>96368</v>
      </c>
      <c r="D30" s="7">
        <v>910</v>
      </c>
      <c r="E30" s="7">
        <v>83405</v>
      </c>
      <c r="F30" s="11">
        <v>800</v>
      </c>
      <c r="G30" s="11">
        <v>59215</v>
      </c>
      <c r="H30" s="7">
        <v>1144</v>
      </c>
      <c r="I30" s="7">
        <v>66948</v>
      </c>
      <c r="J30" s="17">
        <v>958</v>
      </c>
      <c r="K30" s="7">
        <v>64876</v>
      </c>
      <c r="L30" s="7">
        <v>587</v>
      </c>
      <c r="M30" s="7">
        <v>67836.4</v>
      </c>
      <c r="N30" s="7">
        <v>578</v>
      </c>
      <c r="O30" s="7">
        <v>61259</v>
      </c>
      <c r="Q30" s="7">
        <v>316</v>
      </c>
      <c r="R30" s="7">
        <v>49679</v>
      </c>
    </row>
    <row r="31" spans="1:18" ht="12.75">
      <c r="A31" s="2"/>
      <c r="B31" s="11"/>
      <c r="C31" s="14" t="s">
        <v>50</v>
      </c>
      <c r="D31" s="7"/>
      <c r="E31" s="20" t="s">
        <v>51</v>
      </c>
      <c r="F31" s="11"/>
      <c r="G31" s="14" t="s">
        <v>52</v>
      </c>
      <c r="H31" s="7"/>
      <c r="I31" s="15">
        <v>3.2</v>
      </c>
      <c r="J31" s="17"/>
      <c r="K31" s="15">
        <v>4.8</v>
      </c>
      <c r="L31" s="7"/>
      <c r="M31" s="19">
        <v>10.7</v>
      </c>
      <c r="N31" s="7"/>
      <c r="O31" s="19">
        <v>23.3</v>
      </c>
      <c r="Q31" s="7"/>
      <c r="R31" s="19">
        <v>65</v>
      </c>
    </row>
    <row r="32" spans="1:18" ht="12.75">
      <c r="A32" s="2" t="s">
        <v>53</v>
      </c>
      <c r="B32" s="11">
        <f>+B19+B30</f>
        <v>1250</v>
      </c>
      <c r="C32" s="11">
        <f>+C19+C30</f>
        <v>123308</v>
      </c>
      <c r="D32" s="11">
        <f>+D19+D30</f>
        <v>969</v>
      </c>
      <c r="E32" s="11">
        <f>+E19+E30</f>
        <v>105297</v>
      </c>
      <c r="F32" s="11">
        <f>+F19+F30</f>
        <v>835</v>
      </c>
      <c r="G32" s="11">
        <v>66405</v>
      </c>
      <c r="H32" s="7">
        <v>1161</v>
      </c>
      <c r="I32" s="7">
        <v>71815</v>
      </c>
      <c r="J32" s="17">
        <v>982</v>
      </c>
      <c r="K32" s="7">
        <v>71988</v>
      </c>
      <c r="L32" s="7">
        <v>731</v>
      </c>
      <c r="M32" s="7">
        <v>74198.6</v>
      </c>
      <c r="N32" s="7">
        <v>661</v>
      </c>
      <c r="O32" s="7">
        <v>68963.3</v>
      </c>
      <c r="Q32" s="7">
        <v>367</v>
      </c>
      <c r="R32" s="7">
        <v>59044.1</v>
      </c>
    </row>
    <row r="33" spans="1:18" ht="12.75">
      <c r="A33" s="21"/>
      <c r="B33" s="22"/>
      <c r="C33" s="23">
        <f>(C32/E32)*100-100</f>
        <v>17.1049507583312</v>
      </c>
      <c r="D33" s="24"/>
      <c r="E33" s="23">
        <f>(E32/G32)*100-100</f>
        <v>58.56787892477976</v>
      </c>
      <c r="F33" s="25"/>
      <c r="G33" s="23">
        <f>(G32/I32)*100-100</f>
        <v>-7.5332451437721915</v>
      </c>
      <c r="H33" s="24"/>
      <c r="I33" s="23">
        <f>(I32/K32)*100-100</f>
        <v>-0.24031783074957502</v>
      </c>
      <c r="J33" s="24"/>
      <c r="K33" s="23">
        <f>(K32/M32)*100-100</f>
        <v>-2.9793014962546494</v>
      </c>
      <c r="L33" s="24"/>
      <c r="M33" s="23">
        <f>(M32/O32)*100-100</f>
        <v>7.5914290644444264</v>
      </c>
      <c r="N33" s="24"/>
      <c r="O33" s="24">
        <v>16.8</v>
      </c>
      <c r="P33" s="26"/>
      <c r="Q33" s="9"/>
      <c r="R33" s="27">
        <v>69.9</v>
      </c>
    </row>
    <row r="34" spans="1:17" ht="12.75">
      <c r="A34" s="10" t="s">
        <v>54</v>
      </c>
      <c r="B34" s="28">
        <v>49</v>
      </c>
      <c r="C34" s="29">
        <v>11358</v>
      </c>
      <c r="D34" s="30">
        <v>15</v>
      </c>
      <c r="E34" s="31">
        <v>3353</v>
      </c>
      <c r="F34" s="28">
        <v>18</v>
      </c>
      <c r="G34" s="29">
        <v>3098</v>
      </c>
      <c r="H34" s="30">
        <v>11</v>
      </c>
      <c r="I34" s="31">
        <v>3426</v>
      </c>
      <c r="J34" s="31">
        <v>5</v>
      </c>
      <c r="K34" s="31">
        <v>2384</v>
      </c>
      <c r="L34" s="32"/>
      <c r="M34" s="32"/>
      <c r="N34" s="32"/>
      <c r="O34" s="32"/>
      <c r="P34" s="32"/>
      <c r="Q34" s="32"/>
    </row>
    <row r="35" spans="1:17" ht="12.75">
      <c r="A35" s="21"/>
      <c r="B35" s="22"/>
      <c r="C35" s="33" t="s">
        <v>55</v>
      </c>
      <c r="D35" s="9"/>
      <c r="E35" s="34" t="s">
        <v>56</v>
      </c>
      <c r="F35" s="22"/>
      <c r="G35" s="33" t="s">
        <v>57</v>
      </c>
      <c r="H35" s="9"/>
      <c r="I35" s="34" t="s">
        <v>58</v>
      </c>
      <c r="J35" s="35"/>
      <c r="K35" s="34" t="s">
        <v>59</v>
      </c>
      <c r="L35" s="9"/>
      <c r="M35" s="27"/>
      <c r="N35" s="9"/>
      <c r="O35" s="27"/>
      <c r="P35" s="9"/>
      <c r="Q35" s="27"/>
    </row>
    <row r="36" spans="1:14" ht="12.75">
      <c r="A36" s="36" t="s">
        <v>60</v>
      </c>
      <c r="B36" s="37"/>
      <c r="C36" s="37"/>
      <c r="D36" s="37"/>
      <c r="E36" s="37"/>
      <c r="F36" s="37"/>
      <c r="G36" s="37"/>
      <c r="H36" s="37"/>
      <c r="I36" s="37"/>
      <c r="J36" s="37"/>
      <c r="K36" s="37"/>
      <c r="L36" s="37"/>
      <c r="M36" s="38"/>
      <c r="N36" s="39"/>
    </row>
    <row r="37" spans="1:14" ht="12.75">
      <c r="A37" s="36" t="s">
        <v>61</v>
      </c>
      <c r="B37" s="37"/>
      <c r="C37" s="37"/>
      <c r="D37" s="37"/>
      <c r="E37" s="37"/>
      <c r="F37" s="37"/>
      <c r="G37" s="37"/>
      <c r="H37" s="37"/>
      <c r="I37" s="37"/>
      <c r="J37" s="37"/>
      <c r="K37" s="37"/>
      <c r="L37" s="37"/>
      <c r="M37" s="38"/>
      <c r="N37" s="39"/>
    </row>
    <row r="38" spans="1:14" ht="12.75">
      <c r="A38" s="2" t="s">
        <v>62</v>
      </c>
      <c r="B38" s="40"/>
      <c r="C38" s="2"/>
      <c r="D38" s="2"/>
      <c r="E38" s="2"/>
      <c r="F38" s="2"/>
      <c r="G38" s="2"/>
      <c r="H38" s="2"/>
      <c r="I38" s="2"/>
      <c r="J38" s="2"/>
      <c r="K38" s="2"/>
      <c r="L38" s="2"/>
      <c r="M38" s="3"/>
      <c r="N38" s="10"/>
    </row>
    <row r="39" spans="1:14" ht="12.75">
      <c r="A39" s="41" t="s">
        <v>63</v>
      </c>
      <c r="B39" s="12"/>
      <c r="C39" s="12"/>
      <c r="D39" s="12"/>
      <c r="E39" s="12"/>
      <c r="F39" s="12"/>
      <c r="G39" s="12"/>
      <c r="H39" s="12"/>
      <c r="I39" s="12"/>
      <c r="J39" s="12"/>
      <c r="K39" s="12"/>
      <c r="L39" s="12"/>
      <c r="M39" s="3"/>
      <c r="N39" s="39"/>
    </row>
    <row r="40" spans="1:14" ht="12.75">
      <c r="A40" s="12"/>
      <c r="B40" s="12"/>
      <c r="C40" s="12"/>
      <c r="D40" s="12"/>
      <c r="E40" s="12"/>
      <c r="F40" s="12"/>
      <c r="G40" s="12"/>
      <c r="H40" s="12"/>
      <c r="I40" s="12"/>
      <c r="J40" s="12"/>
      <c r="K40" s="12"/>
      <c r="L40" s="12"/>
      <c r="M40" s="3"/>
      <c r="N40" s="42"/>
    </row>
    <row r="41" ht="12.75">
      <c r="A41" s="464" t="s">
        <v>679</v>
      </c>
    </row>
  </sheetData>
  <mergeCells count="3">
    <mergeCell ref="B4:C4"/>
    <mergeCell ref="D4:E4"/>
    <mergeCell ref="F4:G4"/>
  </mergeCells>
  <hyperlinks>
    <hyperlink ref="A6" location="'S&amp;P CNX NIFTY'!A1" display="S&amp;P CNX Nifty"/>
    <hyperlink ref="A7" location="'S&amp;P CNX NIFTY'!A1" display="S&amp;P CNX Nifty"/>
    <hyperlink ref="A15" location="'Options time series-BSE '!A1" display="Sensex Futures"/>
    <hyperlink ref="A17" location="'Options time series-BSE '!A1" display="Stock Futures"/>
    <hyperlink ref="A19" location="'Options time series-BSE '!A1" display="Sensex Futures"/>
    <hyperlink ref="A22" location="'Options time series-BSE '!A1" display="Sensex Options"/>
    <hyperlink ref="A39" location="'BSE 200'!A1" display="BSE200 "/>
    <hyperlink ref="A38" location="'BSE TECK'!A1" display="BSE TECk "/>
    <hyperlink ref="A8" location="'CNX Nifty Junior'!A1" display="CNX Nifty Junior"/>
    <hyperlink ref="A9" location="'S&amp;P CNX Defty'!A1" display="S&amp;P CNX Defty"/>
    <hyperlink ref="A10" location="'S&amp;P CNX 500'!A1" display="S&amp;P CNX 500"/>
    <hyperlink ref="A11" location="'CNX Midcap 200'!A1" display="CNX Midcap 200"/>
    <hyperlink ref="A26" location="'Options time series-BSE '!A1" display="Stock Options"/>
    <hyperlink ref="A12" location="'CNX Nifty Junior'!A1" display="CNX Nifty Junior"/>
    <hyperlink ref="L15" location="'Options time series-NSE '!A1" display="Nifty Futures"/>
    <hyperlink ref="L17" location="'Options time series-NSE '!A1" display="Stock Futures"/>
    <hyperlink ref="L19" location="'Options time series-NSE '!A1" display="Nifty Futures"/>
    <hyperlink ref="L22" location="'Options time series-NSE '!A1" display="Nifty Options"/>
    <hyperlink ref="L26" location="'BSE HC'!A1" display="BSE HC "/>
    <hyperlink ref="A41" location="'Table-13-a'!A1" display="Back"/>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1"/>
  <sheetViews>
    <sheetView workbookViewId="0" topLeftCell="A1">
      <selection activeCell="A41" sqref="A41"/>
    </sheetView>
  </sheetViews>
  <sheetFormatPr defaultColWidth="9.140625" defaultRowHeight="12.75"/>
  <cols>
    <col min="1" max="1" width="28.57421875" style="0" customWidth="1"/>
    <col min="2" max="15" width="8.57421875" style="0" customWidth="1"/>
  </cols>
  <sheetData>
    <row r="1" spans="1:14" ht="12.75">
      <c r="A1" s="1" t="s">
        <v>65</v>
      </c>
      <c r="B1" s="12"/>
      <c r="C1" s="12"/>
      <c r="D1" s="12"/>
      <c r="E1" s="12"/>
      <c r="F1" s="12"/>
      <c r="G1" s="12"/>
      <c r="H1" s="12"/>
      <c r="I1" s="12"/>
      <c r="J1" s="12"/>
      <c r="K1" s="12"/>
      <c r="L1" s="12"/>
      <c r="M1" s="38"/>
      <c r="N1" s="45"/>
    </row>
    <row r="2" spans="1:14" ht="12.75">
      <c r="A2" s="4"/>
      <c r="B2" s="8"/>
      <c r="C2" s="8"/>
      <c r="D2" s="8"/>
      <c r="E2" s="8"/>
      <c r="F2" s="8"/>
      <c r="G2" s="8"/>
      <c r="H2" s="8"/>
      <c r="I2" s="8"/>
      <c r="J2" s="8"/>
      <c r="K2" s="8"/>
      <c r="L2" s="8"/>
      <c r="M2" s="46"/>
      <c r="N2" s="47"/>
    </row>
    <row r="3" spans="1:15" ht="12.75">
      <c r="A3" s="2" t="s">
        <v>66</v>
      </c>
      <c r="B3" s="447" t="s">
        <v>67</v>
      </c>
      <c r="C3" s="447"/>
      <c r="D3" s="447"/>
      <c r="E3" s="447"/>
      <c r="F3" t="s">
        <v>68</v>
      </c>
      <c r="H3" s="444" t="s">
        <v>69</v>
      </c>
      <c r="I3" s="444"/>
      <c r="J3" s="445" t="s">
        <v>70</v>
      </c>
      <c r="K3" s="445"/>
      <c r="L3" s="7" t="s">
        <v>71</v>
      </c>
      <c r="M3" s="12"/>
      <c r="N3" s="445" t="s">
        <v>72</v>
      </c>
      <c r="O3" s="445"/>
    </row>
    <row r="4" spans="1:15" ht="12.75">
      <c r="A4" s="49"/>
      <c r="B4" s="50">
        <v>2006</v>
      </c>
      <c r="C4" s="50"/>
      <c r="D4" s="446">
        <v>2005</v>
      </c>
      <c r="E4" s="446"/>
      <c r="F4" s="446"/>
      <c r="G4" s="446"/>
      <c r="H4" s="5"/>
      <c r="I4" s="5"/>
      <c r="J4" s="9"/>
      <c r="K4" s="8"/>
      <c r="L4" s="9"/>
      <c r="M4" s="8"/>
      <c r="N4" s="9"/>
      <c r="O4" s="8"/>
    </row>
    <row r="5" spans="1:15" ht="12.75">
      <c r="A5" s="42"/>
      <c r="B5" s="11" t="s">
        <v>73</v>
      </c>
      <c r="C5" s="11" t="s">
        <v>11</v>
      </c>
      <c r="D5" s="11" t="s">
        <v>73</v>
      </c>
      <c r="E5" s="11" t="s">
        <v>11</v>
      </c>
      <c r="F5" s="7" t="s">
        <v>10</v>
      </c>
      <c r="G5" s="7" t="s">
        <v>11</v>
      </c>
      <c r="H5" s="7" t="s">
        <v>10</v>
      </c>
      <c r="I5" s="7" t="s">
        <v>11</v>
      </c>
      <c r="J5" s="7" t="s">
        <v>10</v>
      </c>
      <c r="K5" s="7" t="s">
        <v>11</v>
      </c>
      <c r="L5" s="7" t="s">
        <v>10</v>
      </c>
      <c r="M5" s="7" t="s">
        <v>11</v>
      </c>
      <c r="N5" s="7" t="s">
        <v>10</v>
      </c>
      <c r="O5" s="7" t="s">
        <v>11</v>
      </c>
    </row>
    <row r="6" spans="1:15" ht="12.75">
      <c r="A6" s="49"/>
      <c r="B6" s="22" t="s">
        <v>74</v>
      </c>
      <c r="C6" s="22"/>
      <c r="D6" s="22" t="s">
        <v>74</v>
      </c>
      <c r="E6" s="22"/>
      <c r="F6" s="9" t="s">
        <v>74</v>
      </c>
      <c r="G6" s="8"/>
      <c r="H6" s="9" t="s">
        <v>74</v>
      </c>
      <c r="I6" s="8"/>
      <c r="J6" s="9" t="s">
        <v>74</v>
      </c>
      <c r="K6" s="8"/>
      <c r="L6" s="9" t="s">
        <v>74</v>
      </c>
      <c r="M6" s="8"/>
      <c r="N6" s="9" t="s">
        <v>74</v>
      </c>
      <c r="O6" s="8"/>
    </row>
    <row r="7" spans="1:15" ht="12.75">
      <c r="A7" s="51">
        <v>1</v>
      </c>
      <c r="B7" s="52" t="s">
        <v>75</v>
      </c>
      <c r="C7" s="52" t="s">
        <v>76</v>
      </c>
      <c r="D7" s="52" t="s">
        <v>77</v>
      </c>
      <c r="E7" s="52" t="s">
        <v>78</v>
      </c>
      <c r="F7" s="53">
        <v>2</v>
      </c>
      <c r="G7" s="53">
        <v>3</v>
      </c>
      <c r="H7" s="53">
        <v>6</v>
      </c>
      <c r="I7" s="53">
        <v>7</v>
      </c>
      <c r="J7" s="53">
        <v>8</v>
      </c>
      <c r="K7" s="53">
        <v>9</v>
      </c>
      <c r="L7" s="53">
        <v>10</v>
      </c>
      <c r="M7" s="53">
        <v>11</v>
      </c>
      <c r="N7" s="53">
        <v>12</v>
      </c>
      <c r="O7" s="54">
        <v>13</v>
      </c>
    </row>
    <row r="8" spans="1:15" ht="12.75">
      <c r="A8" s="37"/>
      <c r="J8" s="12"/>
      <c r="K8" s="12"/>
      <c r="L8" s="12"/>
      <c r="M8" s="12"/>
      <c r="N8" s="12"/>
      <c r="O8" s="12"/>
    </row>
    <row r="9" spans="1:15" ht="12.75">
      <c r="A9" s="2" t="s">
        <v>79</v>
      </c>
      <c r="B9" s="55">
        <v>77</v>
      </c>
      <c r="C9" s="55">
        <v>23625.9</v>
      </c>
      <c r="D9" s="56">
        <v>84</v>
      </c>
      <c r="E9" s="57">
        <v>16434.6</v>
      </c>
      <c r="F9" s="11">
        <v>128</v>
      </c>
      <c r="G9" s="58">
        <v>20899.3</v>
      </c>
      <c r="H9" s="12">
        <v>51</v>
      </c>
      <c r="I9" s="18">
        <v>12004</v>
      </c>
      <c r="J9" s="12">
        <v>35</v>
      </c>
      <c r="K9" s="12">
        <v>2323</v>
      </c>
      <c r="L9" s="12">
        <v>5</v>
      </c>
      <c r="M9" s="12">
        <v>460.2</v>
      </c>
      <c r="N9" s="12">
        <v>6</v>
      </c>
      <c r="O9" s="12">
        <v>860.4</v>
      </c>
    </row>
    <row r="10" spans="1:15" ht="12.75">
      <c r="A10" s="2"/>
      <c r="B10" s="59">
        <v>73</v>
      </c>
      <c r="C10" s="60">
        <v>14332</v>
      </c>
      <c r="D10" s="61">
        <v>76</v>
      </c>
      <c r="E10" s="62">
        <v>14818.4</v>
      </c>
      <c r="F10" s="63">
        <v>118</v>
      </c>
      <c r="G10" s="64">
        <v>18793</v>
      </c>
      <c r="H10" s="65">
        <v>46</v>
      </c>
      <c r="I10" s="16">
        <v>11048.9</v>
      </c>
      <c r="J10" s="65">
        <v>24</v>
      </c>
      <c r="K10" s="16">
        <v>1613.1</v>
      </c>
      <c r="L10" s="16" t="s">
        <v>78</v>
      </c>
      <c r="M10" s="16" t="s">
        <v>80</v>
      </c>
      <c r="N10" s="16" t="s">
        <v>76</v>
      </c>
      <c r="O10" s="16" t="s">
        <v>81</v>
      </c>
    </row>
    <row r="11" spans="1:15" ht="12.75">
      <c r="A11" s="2" t="s">
        <v>82</v>
      </c>
      <c r="B11" s="55">
        <v>49</v>
      </c>
      <c r="C11" s="55">
        <v>21371.5</v>
      </c>
      <c r="D11" s="66">
        <v>58</v>
      </c>
      <c r="E11" s="57">
        <v>12893.6</v>
      </c>
      <c r="F11" s="11">
        <v>92</v>
      </c>
      <c r="G11" s="58">
        <v>16801.4</v>
      </c>
      <c r="H11" s="12">
        <v>25</v>
      </c>
      <c r="I11" s="18">
        <v>8389</v>
      </c>
      <c r="J11" s="12">
        <v>14</v>
      </c>
      <c r="K11" s="12">
        <v>1470</v>
      </c>
      <c r="L11" s="12">
        <v>3</v>
      </c>
      <c r="M11" s="12">
        <v>206.7</v>
      </c>
      <c r="N11" s="12">
        <v>4</v>
      </c>
      <c r="O11" s="12">
        <v>852.7</v>
      </c>
    </row>
    <row r="12" spans="1:15" ht="12.75">
      <c r="A12" s="2"/>
      <c r="B12" s="59">
        <v>49</v>
      </c>
      <c r="C12" s="60">
        <v>12523.3</v>
      </c>
      <c r="D12" s="61">
        <v>56</v>
      </c>
      <c r="E12" s="62">
        <v>11847.5</v>
      </c>
      <c r="F12" s="63">
        <v>89</v>
      </c>
      <c r="G12" s="64">
        <v>15354.5</v>
      </c>
      <c r="H12" s="65">
        <v>24</v>
      </c>
      <c r="I12" s="16">
        <v>8009.5</v>
      </c>
      <c r="J12" s="16" t="s">
        <v>83</v>
      </c>
      <c r="K12" s="16" t="s">
        <v>84</v>
      </c>
      <c r="L12" s="16" t="s">
        <v>76</v>
      </c>
      <c r="M12" s="12" t="s">
        <v>85</v>
      </c>
      <c r="N12" s="12" t="s">
        <v>75</v>
      </c>
      <c r="O12" s="12" t="s">
        <v>86</v>
      </c>
    </row>
    <row r="13" spans="1:15" ht="12.75">
      <c r="A13" s="2" t="s">
        <v>87</v>
      </c>
      <c r="B13" s="55">
        <v>28</v>
      </c>
      <c r="C13" s="55">
        <v>2254.4</v>
      </c>
      <c r="D13" s="56">
        <v>26</v>
      </c>
      <c r="E13" s="57">
        <v>3541</v>
      </c>
      <c r="F13" s="12">
        <v>36</v>
      </c>
      <c r="G13" s="18">
        <v>4097.9</v>
      </c>
      <c r="H13" s="12">
        <v>26</v>
      </c>
      <c r="I13" s="18">
        <v>3615</v>
      </c>
      <c r="J13" s="12">
        <v>21</v>
      </c>
      <c r="K13" s="12">
        <v>853</v>
      </c>
      <c r="L13" s="12">
        <v>2</v>
      </c>
      <c r="M13" s="12">
        <v>253.5</v>
      </c>
      <c r="N13" s="12">
        <v>2</v>
      </c>
      <c r="O13" s="12">
        <v>7.7</v>
      </c>
    </row>
    <row r="14" spans="1:15" ht="12.75">
      <c r="A14" s="2"/>
      <c r="B14" s="59">
        <v>24</v>
      </c>
      <c r="C14" s="60">
        <v>1808.7</v>
      </c>
      <c r="D14" s="61">
        <v>20</v>
      </c>
      <c r="E14" s="62">
        <v>2970.9</v>
      </c>
      <c r="F14" s="65">
        <v>29</v>
      </c>
      <c r="G14" s="16">
        <v>3438.5</v>
      </c>
      <c r="H14" s="65">
        <v>22</v>
      </c>
      <c r="I14" s="16">
        <v>3039.4</v>
      </c>
      <c r="J14" s="16">
        <v>15</v>
      </c>
      <c r="K14" s="16">
        <v>525.7</v>
      </c>
      <c r="L14" s="12" t="s">
        <v>75</v>
      </c>
      <c r="M14" s="12" t="s">
        <v>88</v>
      </c>
      <c r="N14" s="12" t="s">
        <v>89</v>
      </c>
      <c r="O14" s="12" t="s">
        <v>90</v>
      </c>
    </row>
    <row r="15" spans="1:15" ht="12.75">
      <c r="A15" s="2" t="s">
        <v>91</v>
      </c>
      <c r="B15" s="56" t="s">
        <v>28</v>
      </c>
      <c r="C15" s="56" t="s">
        <v>28</v>
      </c>
      <c r="D15" s="56" t="s">
        <v>28</v>
      </c>
      <c r="E15" s="56" t="s">
        <v>28</v>
      </c>
      <c r="F15" s="12">
        <v>1</v>
      </c>
      <c r="G15" s="18">
        <v>10</v>
      </c>
      <c r="H15" s="12" t="s">
        <v>28</v>
      </c>
      <c r="I15" s="12" t="s">
        <v>28</v>
      </c>
      <c r="J15" s="12" t="s">
        <v>28</v>
      </c>
      <c r="K15" s="12" t="s">
        <v>28</v>
      </c>
      <c r="L15" s="12" t="s">
        <v>28</v>
      </c>
      <c r="M15" s="12" t="s">
        <v>28</v>
      </c>
      <c r="N15" s="12" t="s">
        <v>28</v>
      </c>
      <c r="O15" s="12" t="s">
        <v>28</v>
      </c>
    </row>
    <row r="16" spans="1:15" ht="12.75">
      <c r="A16" s="2" t="s">
        <v>82</v>
      </c>
      <c r="B16" s="56" t="s">
        <v>28</v>
      </c>
      <c r="C16" s="56" t="s">
        <v>28</v>
      </c>
      <c r="D16" s="56" t="s">
        <v>28</v>
      </c>
      <c r="E16" s="56" t="s">
        <v>28</v>
      </c>
      <c r="F16" s="12">
        <v>1</v>
      </c>
      <c r="G16" s="18">
        <v>10</v>
      </c>
      <c r="H16" s="12" t="s">
        <v>28</v>
      </c>
      <c r="I16" s="12" t="s">
        <v>28</v>
      </c>
      <c r="J16" s="12" t="s">
        <v>28</v>
      </c>
      <c r="K16" s="12" t="s">
        <v>28</v>
      </c>
      <c r="L16" s="12" t="s">
        <v>28</v>
      </c>
      <c r="M16" s="12" t="s">
        <v>28</v>
      </c>
      <c r="N16" s="12" t="s">
        <v>28</v>
      </c>
      <c r="O16" s="12" t="s">
        <v>28</v>
      </c>
    </row>
    <row r="17" spans="1:15" ht="12.75">
      <c r="A17" s="2" t="s">
        <v>87</v>
      </c>
      <c r="B17" s="56" t="s">
        <v>28</v>
      </c>
      <c r="C17" s="56" t="s">
        <v>28</v>
      </c>
      <c r="D17" s="56" t="s">
        <v>28</v>
      </c>
      <c r="E17" s="56" t="s">
        <v>28</v>
      </c>
      <c r="F17" s="12" t="s">
        <v>28</v>
      </c>
      <c r="G17" s="18" t="s">
        <v>28</v>
      </c>
      <c r="H17" s="12" t="s">
        <v>28</v>
      </c>
      <c r="I17" s="12" t="s">
        <v>28</v>
      </c>
      <c r="J17" s="12" t="s">
        <v>28</v>
      </c>
      <c r="K17" s="12" t="s">
        <v>28</v>
      </c>
      <c r="L17" s="12" t="s">
        <v>28</v>
      </c>
      <c r="M17" s="12" t="s">
        <v>28</v>
      </c>
      <c r="N17" s="12" t="s">
        <v>28</v>
      </c>
      <c r="O17" s="12" t="s">
        <v>28</v>
      </c>
    </row>
    <row r="18" spans="1:15" ht="12.75">
      <c r="A18" s="2" t="s">
        <v>92</v>
      </c>
      <c r="B18" s="56">
        <v>2</v>
      </c>
      <c r="C18" s="57">
        <v>7534</v>
      </c>
      <c r="D18" s="56">
        <v>1</v>
      </c>
      <c r="E18" s="56">
        <v>118.1</v>
      </c>
      <c r="F18" s="12">
        <v>2</v>
      </c>
      <c r="G18" s="18">
        <v>245.1</v>
      </c>
      <c r="H18" s="12" t="s">
        <v>28</v>
      </c>
      <c r="I18" s="12" t="s">
        <v>28</v>
      </c>
      <c r="J18" s="12" t="s">
        <v>28</v>
      </c>
      <c r="K18" s="12" t="s">
        <v>28</v>
      </c>
      <c r="L18" s="12">
        <v>1</v>
      </c>
      <c r="M18" s="12">
        <v>217.5</v>
      </c>
      <c r="N18" s="12">
        <v>4</v>
      </c>
      <c r="O18" s="18">
        <v>774</v>
      </c>
    </row>
    <row r="19" spans="1:15" ht="12.75">
      <c r="A19" s="2" t="s">
        <v>93</v>
      </c>
      <c r="B19" s="56" t="s">
        <v>28</v>
      </c>
      <c r="C19" s="57" t="s">
        <v>28</v>
      </c>
      <c r="D19" s="56" t="s">
        <v>28</v>
      </c>
      <c r="E19" s="56" t="s">
        <v>28</v>
      </c>
      <c r="F19" s="12">
        <v>1</v>
      </c>
      <c r="G19" s="18">
        <v>127</v>
      </c>
      <c r="H19" s="12" t="s">
        <v>28</v>
      </c>
      <c r="I19" s="12" t="s">
        <v>28</v>
      </c>
      <c r="J19" s="12" t="s">
        <v>28</v>
      </c>
      <c r="K19" s="12" t="s">
        <v>28</v>
      </c>
      <c r="L19" s="12" t="s">
        <v>28</v>
      </c>
      <c r="M19" s="12" t="s">
        <v>28</v>
      </c>
      <c r="N19" s="12">
        <v>1</v>
      </c>
      <c r="O19" s="12">
        <v>69.5</v>
      </c>
    </row>
    <row r="20" spans="1:15" ht="12.75">
      <c r="A20" s="2" t="s">
        <v>94</v>
      </c>
      <c r="B20" s="56">
        <v>2</v>
      </c>
      <c r="C20" s="57">
        <v>753.4</v>
      </c>
      <c r="D20" s="56">
        <v>1</v>
      </c>
      <c r="E20" s="56">
        <v>118.1</v>
      </c>
      <c r="F20" s="12">
        <v>1</v>
      </c>
      <c r="G20" s="18">
        <v>118.1</v>
      </c>
      <c r="H20" s="12" t="s">
        <v>28</v>
      </c>
      <c r="I20" s="12" t="s">
        <v>28</v>
      </c>
      <c r="J20" s="12" t="s">
        <v>28</v>
      </c>
      <c r="K20" s="12" t="s">
        <v>28</v>
      </c>
      <c r="L20" s="12">
        <v>1</v>
      </c>
      <c r="M20" s="12">
        <v>217.5</v>
      </c>
      <c r="N20" s="12">
        <v>3</v>
      </c>
      <c r="O20" s="12">
        <v>704.5</v>
      </c>
    </row>
    <row r="21" spans="1:15" ht="12.75">
      <c r="A21" s="2" t="s">
        <v>95</v>
      </c>
      <c r="B21" s="56" t="s">
        <v>28</v>
      </c>
      <c r="C21" s="56" t="s">
        <v>28</v>
      </c>
      <c r="D21" s="56" t="s">
        <v>28</v>
      </c>
      <c r="E21" s="56" t="s">
        <v>28</v>
      </c>
      <c r="F21" s="12" t="s">
        <v>28</v>
      </c>
      <c r="G21" s="18" t="s">
        <v>28</v>
      </c>
      <c r="H21" s="12" t="s">
        <v>28</v>
      </c>
      <c r="I21" s="12" t="s">
        <v>28</v>
      </c>
      <c r="J21" s="12" t="s">
        <v>28</v>
      </c>
      <c r="K21" s="12" t="s">
        <v>28</v>
      </c>
      <c r="L21" s="12">
        <v>1</v>
      </c>
      <c r="M21" s="12">
        <v>217.5</v>
      </c>
      <c r="N21" s="12">
        <v>3</v>
      </c>
      <c r="O21" s="12">
        <v>518.1</v>
      </c>
    </row>
    <row r="22" spans="1:15" ht="12.75">
      <c r="A22" s="2" t="s">
        <v>93</v>
      </c>
      <c r="B22" s="56" t="s">
        <v>28</v>
      </c>
      <c r="C22" s="56" t="s">
        <v>28</v>
      </c>
      <c r="D22" s="56" t="s">
        <v>28</v>
      </c>
      <c r="E22" s="56" t="s">
        <v>28</v>
      </c>
      <c r="F22" s="12" t="s">
        <v>28</v>
      </c>
      <c r="G22" s="18" t="s">
        <v>28</v>
      </c>
      <c r="H22" s="12" t="s">
        <v>28</v>
      </c>
      <c r="I22" s="12" t="s">
        <v>28</v>
      </c>
      <c r="J22" s="12" t="s">
        <v>28</v>
      </c>
      <c r="K22" s="12" t="s">
        <v>28</v>
      </c>
      <c r="L22" s="12" t="s">
        <v>28</v>
      </c>
      <c r="M22" s="12" t="s">
        <v>28</v>
      </c>
      <c r="N22" s="12">
        <v>1</v>
      </c>
      <c r="O22" s="12">
        <v>69.5</v>
      </c>
    </row>
    <row r="23" spans="1:15" ht="12.75">
      <c r="A23" s="2" t="s">
        <v>96</v>
      </c>
      <c r="B23" s="56" t="s">
        <v>28</v>
      </c>
      <c r="C23" s="56" t="s">
        <v>28</v>
      </c>
      <c r="D23" s="56" t="s">
        <v>28</v>
      </c>
      <c r="E23" s="56" t="s">
        <v>28</v>
      </c>
      <c r="F23" s="12" t="s">
        <v>28</v>
      </c>
      <c r="G23" s="18" t="s">
        <v>28</v>
      </c>
      <c r="H23" s="12" t="s">
        <v>28</v>
      </c>
      <c r="I23" s="12" t="s">
        <v>28</v>
      </c>
      <c r="J23" s="12" t="s">
        <v>28</v>
      </c>
      <c r="K23" s="12" t="s">
        <v>28</v>
      </c>
      <c r="L23" s="12">
        <v>1</v>
      </c>
      <c r="M23" s="12">
        <v>217.5</v>
      </c>
      <c r="N23" s="12">
        <v>2</v>
      </c>
      <c r="O23" s="12">
        <v>448.6</v>
      </c>
    </row>
    <row r="24" spans="1:15" ht="12.75">
      <c r="A24" s="2" t="s">
        <v>97</v>
      </c>
      <c r="B24" s="56">
        <v>2</v>
      </c>
      <c r="C24" s="57">
        <v>753.4</v>
      </c>
      <c r="D24" s="56">
        <v>1</v>
      </c>
      <c r="E24" s="56">
        <v>118.1</v>
      </c>
      <c r="F24" s="12">
        <v>2</v>
      </c>
      <c r="G24" s="18">
        <v>245.1</v>
      </c>
      <c r="H24" s="12" t="s">
        <v>28</v>
      </c>
      <c r="I24" s="12" t="s">
        <v>28</v>
      </c>
      <c r="J24" s="12" t="s">
        <v>28</v>
      </c>
      <c r="K24" s="12" t="s">
        <v>28</v>
      </c>
      <c r="L24" s="12" t="s">
        <v>28</v>
      </c>
      <c r="M24" s="12" t="s">
        <v>28</v>
      </c>
      <c r="N24" s="12">
        <v>1</v>
      </c>
      <c r="O24" s="12">
        <v>255.9</v>
      </c>
    </row>
    <row r="25" spans="1:15" ht="12.75">
      <c r="A25" s="2" t="s">
        <v>93</v>
      </c>
      <c r="B25" s="56" t="s">
        <v>28</v>
      </c>
      <c r="C25" s="56" t="s">
        <v>28</v>
      </c>
      <c r="D25" s="56" t="s">
        <v>28</v>
      </c>
      <c r="E25" s="56" t="s">
        <v>28</v>
      </c>
      <c r="F25" s="12">
        <v>1</v>
      </c>
      <c r="G25" s="18">
        <v>127</v>
      </c>
      <c r="H25" s="12" t="s">
        <v>28</v>
      </c>
      <c r="I25" s="12" t="s">
        <v>28</v>
      </c>
      <c r="J25" s="12" t="s">
        <v>28</v>
      </c>
      <c r="K25" s="12" t="s">
        <v>28</v>
      </c>
      <c r="L25" s="12" t="s">
        <v>28</v>
      </c>
      <c r="M25" s="12" t="s">
        <v>28</v>
      </c>
      <c r="N25" s="12" t="s">
        <v>28</v>
      </c>
      <c r="O25" s="12" t="s">
        <v>28</v>
      </c>
    </row>
    <row r="26" spans="1:15" ht="12.75">
      <c r="A26" s="2" t="s">
        <v>96</v>
      </c>
      <c r="B26" s="56">
        <v>2</v>
      </c>
      <c r="C26" s="57">
        <v>753.4</v>
      </c>
      <c r="D26" s="56">
        <v>1</v>
      </c>
      <c r="E26" s="56">
        <v>118.1</v>
      </c>
      <c r="F26" s="12">
        <v>1</v>
      </c>
      <c r="G26" s="18">
        <v>118.1</v>
      </c>
      <c r="H26" s="12" t="s">
        <v>28</v>
      </c>
      <c r="I26" s="12" t="s">
        <v>28</v>
      </c>
      <c r="J26" s="12" t="s">
        <v>28</v>
      </c>
      <c r="K26" s="12" t="s">
        <v>28</v>
      </c>
      <c r="L26" s="12" t="s">
        <v>28</v>
      </c>
      <c r="M26" s="12" t="s">
        <v>28</v>
      </c>
      <c r="N26" s="12">
        <v>1</v>
      </c>
      <c r="O26" s="12">
        <v>255.9</v>
      </c>
    </row>
    <row r="27" spans="1:15" ht="12.75">
      <c r="A27" s="2" t="s">
        <v>98</v>
      </c>
      <c r="B27" s="56" t="s">
        <v>28</v>
      </c>
      <c r="C27" s="56" t="s">
        <v>28</v>
      </c>
      <c r="D27" s="56" t="s">
        <v>28</v>
      </c>
      <c r="E27" s="56" t="s">
        <v>28</v>
      </c>
      <c r="F27" s="12" t="s">
        <v>28</v>
      </c>
      <c r="G27" s="18" t="s">
        <v>28</v>
      </c>
      <c r="H27" s="12">
        <v>3</v>
      </c>
      <c r="I27" s="18">
        <v>1478</v>
      </c>
      <c r="J27" s="12">
        <v>3</v>
      </c>
      <c r="K27" s="18">
        <v>1352</v>
      </c>
      <c r="L27" s="12">
        <v>3</v>
      </c>
      <c r="M27" s="18">
        <v>1200</v>
      </c>
      <c r="N27" s="12">
        <v>9</v>
      </c>
      <c r="O27" s="18">
        <v>4058</v>
      </c>
    </row>
    <row r="28" spans="1:15" ht="12.75">
      <c r="A28" s="2" t="s">
        <v>93</v>
      </c>
      <c r="B28" s="56" t="s">
        <v>28</v>
      </c>
      <c r="C28" s="56" t="s">
        <v>28</v>
      </c>
      <c r="D28" s="56" t="s">
        <v>28</v>
      </c>
      <c r="E28" s="56" t="s">
        <v>28</v>
      </c>
      <c r="F28" s="12" t="s">
        <v>28</v>
      </c>
      <c r="G28" s="18" t="s">
        <v>28</v>
      </c>
      <c r="H28" s="12">
        <v>3</v>
      </c>
      <c r="I28" s="18">
        <v>1478</v>
      </c>
      <c r="J28" s="12">
        <v>3</v>
      </c>
      <c r="K28" s="18">
        <v>1352</v>
      </c>
      <c r="L28" s="12">
        <v>3</v>
      </c>
      <c r="M28" s="18">
        <v>1200</v>
      </c>
      <c r="N28" s="12">
        <v>9</v>
      </c>
      <c r="O28" s="18">
        <v>4058</v>
      </c>
    </row>
    <row r="29" spans="1:15" ht="12.75">
      <c r="A29" s="10" t="s">
        <v>96</v>
      </c>
      <c r="B29" s="56" t="s">
        <v>28</v>
      </c>
      <c r="C29" s="56" t="s">
        <v>28</v>
      </c>
      <c r="D29" s="56" t="s">
        <v>28</v>
      </c>
      <c r="E29" s="56" t="s">
        <v>28</v>
      </c>
      <c r="F29" s="12" t="s">
        <v>28</v>
      </c>
      <c r="G29" s="18" t="s">
        <v>28</v>
      </c>
      <c r="H29" s="12" t="s">
        <v>28</v>
      </c>
      <c r="I29" s="12" t="s">
        <v>28</v>
      </c>
      <c r="J29" s="47" t="s">
        <v>28</v>
      </c>
      <c r="K29" s="47" t="s">
        <v>28</v>
      </c>
      <c r="L29" s="47" t="s">
        <v>28</v>
      </c>
      <c r="M29" s="47" t="s">
        <v>28</v>
      </c>
      <c r="N29" s="47" t="s">
        <v>28</v>
      </c>
      <c r="O29" s="47" t="s">
        <v>28</v>
      </c>
    </row>
    <row r="30" spans="1:15" ht="12.75">
      <c r="A30" s="37"/>
      <c r="B30" s="55"/>
      <c r="C30" s="55"/>
      <c r="D30" s="56"/>
      <c r="E30" s="56"/>
      <c r="F30" s="11"/>
      <c r="G30" s="58"/>
      <c r="H30" s="12"/>
      <c r="I30" s="12"/>
      <c r="J30" s="12"/>
      <c r="K30" s="12"/>
      <c r="L30" s="12"/>
      <c r="M30" s="12"/>
      <c r="N30" s="12"/>
      <c r="O30" s="12"/>
    </row>
    <row r="31" spans="1:15" ht="12.75">
      <c r="A31" s="2" t="s">
        <v>99</v>
      </c>
      <c r="B31" s="55">
        <v>79</v>
      </c>
      <c r="C31" s="55">
        <v>24379.3</v>
      </c>
      <c r="D31" s="56">
        <v>85</v>
      </c>
      <c r="E31" s="57">
        <v>16552.7</v>
      </c>
      <c r="F31" s="11">
        <v>131</v>
      </c>
      <c r="G31" s="58">
        <v>21154.4</v>
      </c>
      <c r="H31" s="12">
        <v>54</v>
      </c>
      <c r="I31" s="18">
        <v>13482</v>
      </c>
      <c r="J31" s="12">
        <v>38</v>
      </c>
      <c r="K31" s="18">
        <v>3675</v>
      </c>
      <c r="L31" s="12">
        <v>9</v>
      </c>
      <c r="M31" s="12">
        <v>1877.7</v>
      </c>
      <c r="N31" s="12">
        <v>19</v>
      </c>
      <c r="O31" s="12">
        <v>5692.4</v>
      </c>
    </row>
    <row r="32" spans="1:15" ht="12.75">
      <c r="A32" s="2" t="s">
        <v>93</v>
      </c>
      <c r="B32" s="55">
        <v>49</v>
      </c>
      <c r="C32" s="55">
        <v>21371.5</v>
      </c>
      <c r="D32" s="56">
        <v>58</v>
      </c>
      <c r="E32" s="57">
        <v>12893.6</v>
      </c>
      <c r="F32" s="11">
        <v>94</v>
      </c>
      <c r="G32" s="58">
        <v>16938.4</v>
      </c>
      <c r="H32" s="12">
        <v>28</v>
      </c>
      <c r="I32" s="18">
        <v>9867</v>
      </c>
      <c r="J32" s="12">
        <v>17</v>
      </c>
      <c r="K32" s="18">
        <v>2822</v>
      </c>
      <c r="L32" s="12">
        <v>6</v>
      </c>
      <c r="M32" s="12">
        <v>1406.7</v>
      </c>
      <c r="N32" s="12">
        <v>14</v>
      </c>
      <c r="O32" s="12">
        <v>4980.2</v>
      </c>
    </row>
    <row r="33" spans="1:15" ht="12.75">
      <c r="A33" s="2" t="s">
        <v>96</v>
      </c>
      <c r="B33" s="55">
        <v>30</v>
      </c>
      <c r="C33" s="55">
        <v>3007.8</v>
      </c>
      <c r="D33" s="56">
        <v>27</v>
      </c>
      <c r="E33" s="57">
        <v>3659.1</v>
      </c>
      <c r="F33" s="12">
        <v>37</v>
      </c>
      <c r="G33" s="18">
        <v>4216</v>
      </c>
      <c r="H33" s="47">
        <v>26</v>
      </c>
      <c r="I33" s="67">
        <v>3615</v>
      </c>
      <c r="J33" s="12">
        <v>21</v>
      </c>
      <c r="K33" s="18">
        <v>853</v>
      </c>
      <c r="L33" s="12">
        <v>3</v>
      </c>
      <c r="M33" s="18">
        <v>471</v>
      </c>
      <c r="N33" s="12">
        <v>5</v>
      </c>
      <c r="O33" s="12">
        <v>712.2</v>
      </c>
    </row>
    <row r="34" spans="1:15" ht="12.75">
      <c r="A34" s="4"/>
      <c r="B34" s="68"/>
      <c r="C34" s="68"/>
      <c r="D34" s="68"/>
      <c r="E34" s="68"/>
      <c r="F34" s="5"/>
      <c r="G34" s="5"/>
      <c r="H34" s="8"/>
      <c r="I34" s="8"/>
      <c r="J34" s="8"/>
      <c r="K34" s="8"/>
      <c r="L34" s="8"/>
      <c r="M34" s="8"/>
      <c r="N34" s="21"/>
      <c r="O34" s="21"/>
    </row>
    <row r="35" spans="1:14" ht="12.75">
      <c r="A35" s="36" t="s">
        <v>100</v>
      </c>
      <c r="B35" s="12"/>
      <c r="C35" s="12"/>
      <c r="D35" s="12"/>
      <c r="E35" s="12"/>
      <c r="F35" s="12"/>
      <c r="G35" s="12"/>
      <c r="H35" s="12"/>
      <c r="I35" s="12"/>
      <c r="J35" s="12"/>
      <c r="K35" s="12"/>
      <c r="L35" s="12"/>
      <c r="M35" s="38"/>
      <c r="N35" s="47"/>
    </row>
    <row r="36" spans="1:14" ht="12.75">
      <c r="A36" s="69" t="s">
        <v>101</v>
      </c>
      <c r="B36" s="12"/>
      <c r="C36" s="12"/>
      <c r="D36" s="12"/>
      <c r="E36" s="12"/>
      <c r="F36" s="12"/>
      <c r="G36" s="12"/>
      <c r="H36" s="12"/>
      <c r="I36" s="12"/>
      <c r="J36" s="12"/>
      <c r="K36" s="12"/>
      <c r="L36" s="12"/>
      <c r="M36" s="37"/>
      <c r="N36" s="47"/>
    </row>
    <row r="37" spans="2:14" ht="12.75">
      <c r="B37" s="12"/>
      <c r="C37" s="12"/>
      <c r="D37" s="12"/>
      <c r="E37" s="12"/>
      <c r="F37" s="12"/>
      <c r="G37" s="12"/>
      <c r="H37" s="12"/>
      <c r="I37" s="12"/>
      <c r="J37" s="12"/>
      <c r="K37" s="12"/>
      <c r="L37" s="12"/>
      <c r="M37" s="37"/>
      <c r="N37" s="47"/>
    </row>
    <row r="38" spans="1:14" ht="12.75">
      <c r="A38" s="8"/>
      <c r="B38" s="8"/>
      <c r="C38" s="8"/>
      <c r="D38" s="9"/>
      <c r="E38" s="8"/>
      <c r="F38" s="8"/>
      <c r="G38" s="8"/>
      <c r="H38" s="8"/>
      <c r="I38" s="8"/>
      <c r="J38" s="8"/>
      <c r="K38" s="8"/>
      <c r="L38" s="8"/>
      <c r="M38" s="4"/>
      <c r="N38" s="47"/>
    </row>
    <row r="41" ht="12.75">
      <c r="A41" s="464" t="s">
        <v>679</v>
      </c>
    </row>
  </sheetData>
  <mergeCells count="6">
    <mergeCell ref="J3:K3"/>
    <mergeCell ref="N3:O3"/>
    <mergeCell ref="D4:E4"/>
    <mergeCell ref="F4:G4"/>
    <mergeCell ref="B3:E3"/>
    <mergeCell ref="H3:I3"/>
  </mergeCells>
  <hyperlinks>
    <hyperlink ref="A4" location="'BSE 200'!A1" tooltip="Time Series on BSE CD" display="BSE200 "/>
    <hyperlink ref="A1" location="'BSE TECK'!A1" display="BSE TECk "/>
    <hyperlink ref="A7" location="'CNX Nifty Junior'!A1" display="CNX Nifty Junior"/>
    <hyperlink ref="F7" location="'CNX Nifty Junior'!A1" display="CNX Nifty Junior"/>
    <hyperlink ref="G7" location="'CNX Nifty Junior'!A1" display="CNX Nifty Junior"/>
    <hyperlink ref="J7" location="'CNX Nifty Junior'!A1" display="CNX Nifty Junior"/>
    <hyperlink ref="K7" location="'CNX Nifty Junior'!A1" display="CNX Nifty Junior"/>
    <hyperlink ref="L7" location="'CNX Nifty Junior'!A1" display="CNX Nifty Junior"/>
    <hyperlink ref="M7" location="'CNX Nifty Junior'!A1" display="CNX Nifty Junior"/>
    <hyperlink ref="N7" location="'CNX Nifty Junior'!A1" display="CNX Nifty Junior"/>
    <hyperlink ref="O7" location="'CNX Nifty Junior'!A1" display="CNX Nifty Junior"/>
    <hyperlink ref="H7" location="'CNX Nifty Junior'!A1" display="CNX Nifty Junior"/>
    <hyperlink ref="I7" location="'CNX Nifty Junior'!A1" display="CNX Nifty Junior"/>
    <hyperlink ref="A41" location="'Table-13-a'!A1" display="Back"/>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54"/>
  <sheetViews>
    <sheetView workbookViewId="0" topLeftCell="A1">
      <selection activeCell="A54" sqref="A54"/>
    </sheetView>
  </sheetViews>
  <sheetFormatPr defaultColWidth="9.140625" defaultRowHeight="12.75"/>
  <cols>
    <col min="1" max="1" width="27.00390625" style="0" customWidth="1"/>
    <col min="2" max="13" width="8.57421875" style="0" customWidth="1"/>
  </cols>
  <sheetData>
    <row r="1" spans="1:14" ht="12.75">
      <c r="A1" s="70" t="s">
        <v>102</v>
      </c>
      <c r="B1" s="5"/>
      <c r="C1" s="5"/>
      <c r="D1" s="5"/>
      <c r="E1" s="5"/>
      <c r="F1" s="5"/>
      <c r="G1" s="5"/>
      <c r="H1" s="5"/>
      <c r="I1" s="5"/>
      <c r="J1" s="5"/>
      <c r="K1" s="5"/>
      <c r="L1" s="71" t="s">
        <v>103</v>
      </c>
      <c r="M1" s="72"/>
      <c r="N1" s="73"/>
    </row>
    <row r="2" spans="1:14" ht="12.75">
      <c r="A2" t="s">
        <v>104</v>
      </c>
      <c r="B2" s="448" t="s">
        <v>99</v>
      </c>
      <c r="C2" s="448"/>
      <c r="D2" s="444" t="s">
        <v>105</v>
      </c>
      <c r="E2" s="444"/>
      <c r="F2" s="444"/>
      <c r="G2" s="444"/>
      <c r="H2" s="444"/>
      <c r="I2" s="444"/>
      <c r="J2" s="444"/>
      <c r="K2" s="444"/>
      <c r="L2" s="444"/>
      <c r="M2" s="444"/>
      <c r="N2" s="28"/>
    </row>
    <row r="3" spans="2:14" ht="12.75">
      <c r="B3" s="74" t="s">
        <v>106</v>
      </c>
      <c r="C3" s="28"/>
      <c r="D3" s="75" t="s">
        <v>107</v>
      </c>
      <c r="E3" s="28"/>
      <c r="F3" s="28"/>
      <c r="G3" s="28"/>
      <c r="H3" s="28"/>
      <c r="I3" s="28"/>
      <c r="J3" s="74" t="s">
        <v>106</v>
      </c>
      <c r="K3" s="28"/>
      <c r="L3" s="74" t="s">
        <v>108</v>
      </c>
      <c r="M3" s="74"/>
      <c r="N3" s="74"/>
    </row>
    <row r="4" spans="2:14" ht="12.75">
      <c r="B4" s="73"/>
      <c r="C4" s="73"/>
      <c r="D4" s="449" t="s">
        <v>109</v>
      </c>
      <c r="E4" s="449"/>
      <c r="F4" s="449"/>
      <c r="G4" s="449"/>
      <c r="H4" s="449" t="s">
        <v>110</v>
      </c>
      <c r="I4" s="449"/>
      <c r="J4" s="449" t="s">
        <v>98</v>
      </c>
      <c r="K4" s="449"/>
      <c r="L4" s="449" t="s">
        <v>111</v>
      </c>
      <c r="M4" s="449"/>
      <c r="N4" s="28"/>
    </row>
    <row r="5" spans="2:14" ht="12.75">
      <c r="B5" s="74"/>
      <c r="C5" s="28"/>
      <c r="D5" s="74" t="s">
        <v>112</v>
      </c>
      <c r="E5" s="28"/>
      <c r="F5" s="74" t="s">
        <v>113</v>
      </c>
      <c r="G5" s="28"/>
      <c r="H5" s="74" t="s">
        <v>114</v>
      </c>
      <c r="I5" s="28"/>
      <c r="J5" s="74" t="s">
        <v>106</v>
      </c>
      <c r="K5" s="28"/>
      <c r="L5" s="74" t="s">
        <v>108</v>
      </c>
      <c r="M5" s="74"/>
      <c r="N5" s="74"/>
    </row>
    <row r="6" spans="2:14" ht="12.75">
      <c r="B6" s="5"/>
      <c r="C6" s="5"/>
      <c r="D6" s="446" t="s">
        <v>115</v>
      </c>
      <c r="E6" s="446"/>
      <c r="F6" s="446" t="s">
        <v>116</v>
      </c>
      <c r="G6" s="446"/>
      <c r="H6" s="5"/>
      <c r="I6" s="5"/>
      <c r="J6" s="5"/>
      <c r="K6" s="5"/>
      <c r="L6" s="5"/>
      <c r="M6" s="72"/>
      <c r="N6" s="73"/>
    </row>
    <row r="7" spans="1:14" ht="12.75">
      <c r="A7" s="5"/>
      <c r="B7" s="22" t="s">
        <v>117</v>
      </c>
      <c r="C7" s="22" t="s">
        <v>11</v>
      </c>
      <c r="D7" s="22" t="s">
        <v>117</v>
      </c>
      <c r="E7" s="22" t="s">
        <v>11</v>
      </c>
      <c r="F7" s="22" t="s">
        <v>117</v>
      </c>
      <c r="G7" s="22" t="s">
        <v>11</v>
      </c>
      <c r="H7" s="22" t="s">
        <v>117</v>
      </c>
      <c r="I7" s="22" t="s">
        <v>11</v>
      </c>
      <c r="J7" s="22" t="s">
        <v>117</v>
      </c>
      <c r="K7" s="22" t="s">
        <v>11</v>
      </c>
      <c r="L7" s="22" t="s">
        <v>117</v>
      </c>
      <c r="M7" s="72" t="s">
        <v>11</v>
      </c>
      <c r="N7" s="28"/>
    </row>
    <row r="8" spans="1:14" ht="12.75">
      <c r="A8" s="76" t="s">
        <v>118</v>
      </c>
      <c r="B8" s="28"/>
      <c r="C8" s="28"/>
      <c r="D8" s="28"/>
      <c r="E8" s="28"/>
      <c r="F8" s="28"/>
      <c r="G8" s="28"/>
      <c r="H8" s="28"/>
      <c r="I8" s="28"/>
      <c r="J8" s="28"/>
      <c r="K8" s="28"/>
      <c r="L8" s="28"/>
      <c r="M8" s="74"/>
      <c r="N8" s="28"/>
    </row>
    <row r="9" spans="1:14" ht="12.75">
      <c r="A9" s="77" t="s">
        <v>119</v>
      </c>
      <c r="B9" s="55">
        <v>14</v>
      </c>
      <c r="C9" s="55">
        <v>3000</v>
      </c>
      <c r="D9" s="55">
        <v>0</v>
      </c>
      <c r="E9" s="55">
        <v>0</v>
      </c>
      <c r="F9" s="55">
        <v>14</v>
      </c>
      <c r="G9" s="55">
        <v>3000</v>
      </c>
      <c r="H9" s="55">
        <v>0</v>
      </c>
      <c r="I9" s="55">
        <v>0</v>
      </c>
      <c r="J9" s="55">
        <v>0</v>
      </c>
      <c r="K9" s="55">
        <v>0</v>
      </c>
      <c r="L9" s="55">
        <v>0</v>
      </c>
      <c r="M9" s="55">
        <v>0</v>
      </c>
      <c r="N9" s="55"/>
    </row>
    <row r="10" spans="1:15" ht="12.75">
      <c r="A10" s="78" t="s">
        <v>120</v>
      </c>
      <c r="B10" s="55">
        <v>15</v>
      </c>
      <c r="C10" s="55">
        <v>7724</v>
      </c>
      <c r="D10" s="55">
        <v>0</v>
      </c>
      <c r="E10" s="55">
        <v>0</v>
      </c>
      <c r="F10" s="55">
        <v>14</v>
      </c>
      <c r="G10" s="55">
        <v>7462</v>
      </c>
      <c r="H10" s="55">
        <v>0</v>
      </c>
      <c r="I10" s="55">
        <v>0</v>
      </c>
      <c r="J10" s="55">
        <v>1</v>
      </c>
      <c r="K10" s="55">
        <v>262</v>
      </c>
      <c r="L10" s="55">
        <v>0</v>
      </c>
      <c r="M10" s="55">
        <v>0</v>
      </c>
      <c r="N10" s="55"/>
      <c r="O10" s="79"/>
    </row>
    <row r="11" spans="1:14" ht="12.75">
      <c r="A11" s="78" t="s">
        <v>121</v>
      </c>
      <c r="B11" s="55">
        <v>10</v>
      </c>
      <c r="C11" s="55">
        <v>3575</v>
      </c>
      <c r="D11" s="55">
        <v>0</v>
      </c>
      <c r="E11" s="55">
        <v>0</v>
      </c>
      <c r="F11" s="55">
        <v>9</v>
      </c>
      <c r="G11" s="55">
        <v>3325</v>
      </c>
      <c r="H11" s="55">
        <v>0</v>
      </c>
      <c r="I11" s="55">
        <v>0</v>
      </c>
      <c r="J11" s="55">
        <v>0</v>
      </c>
      <c r="K11" s="55">
        <v>0</v>
      </c>
      <c r="L11" s="55">
        <v>1</v>
      </c>
      <c r="M11" s="55">
        <v>249</v>
      </c>
      <c r="N11" s="28"/>
    </row>
    <row r="12" spans="1:17" ht="12.75">
      <c r="A12" s="80" t="s">
        <v>122</v>
      </c>
      <c r="B12" s="81">
        <v>3</v>
      </c>
      <c r="C12" s="81">
        <v>312</v>
      </c>
      <c r="D12" s="81">
        <v>0</v>
      </c>
      <c r="E12" s="81">
        <v>0</v>
      </c>
      <c r="F12" s="81">
        <v>3</v>
      </c>
      <c r="G12" s="81">
        <v>312</v>
      </c>
      <c r="H12" s="81">
        <v>0</v>
      </c>
      <c r="I12" s="81">
        <v>0</v>
      </c>
      <c r="J12" s="81">
        <v>0</v>
      </c>
      <c r="K12" s="81">
        <v>0</v>
      </c>
      <c r="L12" s="81">
        <v>0</v>
      </c>
      <c r="M12" s="81">
        <v>0</v>
      </c>
      <c r="N12" s="81"/>
      <c r="O12" s="82"/>
      <c r="P12" s="79"/>
      <c r="Q12" s="79"/>
    </row>
    <row r="13" spans="1:14" ht="12.75">
      <c r="A13" s="83" t="s">
        <v>123</v>
      </c>
      <c r="B13" s="81">
        <v>21</v>
      </c>
      <c r="C13" s="81">
        <v>1330</v>
      </c>
      <c r="D13" s="81">
        <v>0</v>
      </c>
      <c r="E13" s="81">
        <v>0</v>
      </c>
      <c r="F13" s="81">
        <v>21</v>
      </c>
      <c r="G13" s="81">
        <v>1330</v>
      </c>
      <c r="H13" s="81">
        <v>0</v>
      </c>
      <c r="I13" s="81">
        <v>0</v>
      </c>
      <c r="J13" s="81">
        <v>0</v>
      </c>
      <c r="K13" s="81">
        <v>0</v>
      </c>
      <c r="L13" s="81">
        <v>0</v>
      </c>
      <c r="M13" s="81">
        <v>0</v>
      </c>
      <c r="N13" s="28"/>
    </row>
    <row r="14" spans="1:17" ht="12.75">
      <c r="A14" s="78" t="s">
        <v>124</v>
      </c>
      <c r="B14" s="81">
        <v>5</v>
      </c>
      <c r="C14" s="81">
        <v>707</v>
      </c>
      <c r="D14" s="81">
        <v>0</v>
      </c>
      <c r="E14" s="81">
        <v>0</v>
      </c>
      <c r="F14" s="81">
        <v>5</v>
      </c>
      <c r="G14" s="81">
        <v>707</v>
      </c>
      <c r="H14" s="81">
        <v>0</v>
      </c>
      <c r="I14" s="81">
        <v>0</v>
      </c>
      <c r="J14" s="81">
        <v>0</v>
      </c>
      <c r="K14" s="81">
        <v>0</v>
      </c>
      <c r="L14" s="81">
        <v>0</v>
      </c>
      <c r="M14" s="81">
        <v>0</v>
      </c>
      <c r="N14" s="81"/>
      <c r="O14" s="82"/>
      <c r="P14" s="82"/>
      <c r="Q14" s="43"/>
    </row>
    <row r="15" spans="1:16" ht="12.75">
      <c r="A15" s="78" t="s">
        <v>125</v>
      </c>
      <c r="B15" s="81">
        <v>2</v>
      </c>
      <c r="C15" s="81">
        <v>808</v>
      </c>
      <c r="D15" s="81">
        <v>0</v>
      </c>
      <c r="E15" s="81">
        <v>0</v>
      </c>
      <c r="F15" s="81">
        <v>2</v>
      </c>
      <c r="G15" s="81">
        <v>808</v>
      </c>
      <c r="H15" s="81">
        <v>0</v>
      </c>
      <c r="I15" s="81">
        <v>0</v>
      </c>
      <c r="J15" s="81">
        <v>0</v>
      </c>
      <c r="K15" s="81">
        <v>0</v>
      </c>
      <c r="L15" s="81">
        <v>0</v>
      </c>
      <c r="M15" s="81">
        <v>0</v>
      </c>
      <c r="N15" s="81"/>
      <c r="O15" s="82"/>
      <c r="P15" s="82"/>
    </row>
    <row r="16" spans="1:14" ht="12.75">
      <c r="A16" s="84" t="s">
        <v>126</v>
      </c>
      <c r="B16" s="55">
        <v>6</v>
      </c>
      <c r="C16" s="55">
        <v>253</v>
      </c>
      <c r="D16" s="55">
        <v>1</v>
      </c>
      <c r="E16" s="55">
        <v>5</v>
      </c>
      <c r="F16" s="55">
        <v>5</v>
      </c>
      <c r="G16" s="55">
        <v>248</v>
      </c>
      <c r="H16" s="55">
        <v>0</v>
      </c>
      <c r="I16" s="55">
        <v>0</v>
      </c>
      <c r="J16" s="55">
        <v>0</v>
      </c>
      <c r="K16" s="55">
        <v>0</v>
      </c>
      <c r="L16" s="55">
        <v>0</v>
      </c>
      <c r="M16" s="55">
        <v>0</v>
      </c>
      <c r="N16" s="28"/>
    </row>
    <row r="17" spans="1:14" ht="12.75">
      <c r="A17" s="85" t="s">
        <v>127</v>
      </c>
      <c r="B17" s="55">
        <v>6</v>
      </c>
      <c r="C17" s="55">
        <v>1300</v>
      </c>
      <c r="D17" s="55">
        <v>0</v>
      </c>
      <c r="E17" s="55">
        <v>0</v>
      </c>
      <c r="F17" s="55">
        <v>6</v>
      </c>
      <c r="G17" s="55">
        <v>1300</v>
      </c>
      <c r="H17" s="55">
        <v>0</v>
      </c>
      <c r="I17" s="55">
        <v>0</v>
      </c>
      <c r="J17" s="55">
        <v>0</v>
      </c>
      <c r="K17" s="55">
        <v>0</v>
      </c>
      <c r="L17" s="55">
        <v>0</v>
      </c>
      <c r="M17" s="55">
        <v>0</v>
      </c>
      <c r="N17" s="28"/>
    </row>
    <row r="18" spans="1:14" ht="12.75">
      <c r="A18" s="84" t="s">
        <v>128</v>
      </c>
      <c r="B18" s="55">
        <v>13</v>
      </c>
      <c r="C18" s="55">
        <v>9132</v>
      </c>
      <c r="D18" s="55">
        <v>1</v>
      </c>
      <c r="E18" s="55">
        <v>8</v>
      </c>
      <c r="F18" s="55">
        <v>12</v>
      </c>
      <c r="G18" s="55">
        <v>9125</v>
      </c>
      <c r="H18" s="55">
        <v>0</v>
      </c>
      <c r="I18" s="55">
        <v>0</v>
      </c>
      <c r="J18" s="55">
        <v>0</v>
      </c>
      <c r="K18" s="55">
        <v>0</v>
      </c>
      <c r="L18" s="55">
        <v>0</v>
      </c>
      <c r="M18" s="55">
        <v>0</v>
      </c>
      <c r="N18" s="28"/>
    </row>
    <row r="19" spans="1:14" ht="12.75">
      <c r="A19" s="76" t="s">
        <v>68</v>
      </c>
      <c r="L19" s="79"/>
      <c r="M19" s="79"/>
      <c r="N19" s="28"/>
    </row>
    <row r="20" spans="1:14" ht="12.75">
      <c r="A20" s="78" t="s">
        <v>129</v>
      </c>
      <c r="B20">
        <v>21</v>
      </c>
      <c r="C20">
        <v>1416</v>
      </c>
      <c r="D20">
        <v>2</v>
      </c>
      <c r="E20">
        <v>164</v>
      </c>
      <c r="F20">
        <v>19</v>
      </c>
      <c r="G20">
        <v>1252</v>
      </c>
      <c r="H20">
        <v>0</v>
      </c>
      <c r="I20">
        <v>0</v>
      </c>
      <c r="J20">
        <v>0</v>
      </c>
      <c r="K20">
        <v>0</v>
      </c>
      <c r="L20" s="79">
        <v>0</v>
      </c>
      <c r="M20" s="79">
        <v>0</v>
      </c>
      <c r="N20" s="28"/>
    </row>
    <row r="21" spans="1:13" ht="12.75">
      <c r="A21" s="84" t="s">
        <v>130</v>
      </c>
      <c r="B21">
        <v>17</v>
      </c>
      <c r="C21">
        <v>2790</v>
      </c>
      <c r="D21">
        <v>0</v>
      </c>
      <c r="E21">
        <v>0</v>
      </c>
      <c r="F21">
        <v>16</v>
      </c>
      <c r="G21">
        <v>2780</v>
      </c>
      <c r="H21">
        <v>0</v>
      </c>
      <c r="I21">
        <v>0</v>
      </c>
      <c r="J21">
        <v>0</v>
      </c>
      <c r="K21">
        <v>0</v>
      </c>
      <c r="L21" s="79">
        <v>1</v>
      </c>
      <c r="M21" s="79">
        <v>10</v>
      </c>
    </row>
    <row r="22" spans="1:13" ht="12.75">
      <c r="A22" s="85" t="s">
        <v>131</v>
      </c>
      <c r="B22">
        <v>13</v>
      </c>
      <c r="C22">
        <v>3798</v>
      </c>
      <c r="D22">
        <v>0</v>
      </c>
      <c r="E22">
        <v>0</v>
      </c>
      <c r="F22">
        <v>13</v>
      </c>
      <c r="G22">
        <v>3798</v>
      </c>
      <c r="H22">
        <v>0</v>
      </c>
      <c r="I22">
        <v>0</v>
      </c>
      <c r="J22">
        <v>0</v>
      </c>
      <c r="K22">
        <v>0</v>
      </c>
      <c r="L22">
        <v>0</v>
      </c>
      <c r="M22" s="79">
        <v>0</v>
      </c>
    </row>
    <row r="23" spans="1:14" ht="12.75">
      <c r="A23" s="86" t="s">
        <v>132</v>
      </c>
      <c r="B23" s="55">
        <v>17</v>
      </c>
      <c r="C23" s="55">
        <v>8984</v>
      </c>
      <c r="D23" s="55">
        <v>0</v>
      </c>
      <c r="E23" s="55">
        <v>0</v>
      </c>
      <c r="F23" s="55">
        <v>17</v>
      </c>
      <c r="G23" s="55">
        <v>8984</v>
      </c>
      <c r="H23" s="55">
        <v>0</v>
      </c>
      <c r="I23" s="55">
        <v>0</v>
      </c>
      <c r="J23" s="55">
        <v>0</v>
      </c>
      <c r="K23" s="55">
        <v>0</v>
      </c>
      <c r="L23" s="55">
        <v>0</v>
      </c>
      <c r="M23" s="55">
        <v>0</v>
      </c>
      <c r="N23" s="28"/>
    </row>
    <row r="24" spans="1:14" ht="12.75">
      <c r="A24" s="84" t="s">
        <v>133</v>
      </c>
      <c r="B24" s="55">
        <v>9</v>
      </c>
      <c r="C24" s="55">
        <v>1007</v>
      </c>
      <c r="D24" s="55">
        <v>0</v>
      </c>
      <c r="E24" s="55">
        <v>0</v>
      </c>
      <c r="F24" s="55">
        <v>9</v>
      </c>
      <c r="G24" s="55">
        <v>1007</v>
      </c>
      <c r="H24" s="55">
        <v>0</v>
      </c>
      <c r="I24" s="55">
        <v>0</v>
      </c>
      <c r="J24" s="55">
        <v>0</v>
      </c>
      <c r="K24" s="55">
        <v>0</v>
      </c>
      <c r="L24" s="55">
        <v>0</v>
      </c>
      <c r="M24" s="55">
        <v>0</v>
      </c>
      <c r="N24" s="28"/>
    </row>
    <row r="25" spans="1:14" ht="12.75">
      <c r="A25" s="84" t="s">
        <v>134</v>
      </c>
      <c r="B25" s="55">
        <v>7</v>
      </c>
      <c r="C25" s="55">
        <v>706</v>
      </c>
      <c r="D25" s="55">
        <v>0</v>
      </c>
      <c r="E25" s="55">
        <v>0</v>
      </c>
      <c r="F25" s="55">
        <v>7</v>
      </c>
      <c r="G25" s="55">
        <v>706</v>
      </c>
      <c r="H25" s="55">
        <v>0</v>
      </c>
      <c r="I25" s="55">
        <v>0</v>
      </c>
      <c r="J25" s="55">
        <v>0</v>
      </c>
      <c r="K25" s="55">
        <v>0</v>
      </c>
      <c r="L25" s="55">
        <v>0</v>
      </c>
      <c r="M25" s="55">
        <v>0</v>
      </c>
      <c r="N25" s="28"/>
    </row>
    <row r="26" spans="1:14" ht="12.75">
      <c r="A26" s="85" t="s">
        <v>135</v>
      </c>
      <c r="B26" s="55">
        <v>12</v>
      </c>
      <c r="C26" s="55">
        <v>1785</v>
      </c>
      <c r="D26" s="55">
        <v>3</v>
      </c>
      <c r="E26" s="55">
        <v>21</v>
      </c>
      <c r="F26" s="55">
        <v>9</v>
      </c>
      <c r="G26" s="55">
        <v>1765</v>
      </c>
      <c r="H26" s="55">
        <v>0</v>
      </c>
      <c r="I26" s="55">
        <v>0</v>
      </c>
      <c r="J26" s="55">
        <v>0</v>
      </c>
      <c r="K26" s="55">
        <v>0</v>
      </c>
      <c r="L26" s="55">
        <v>0</v>
      </c>
      <c r="M26" s="55">
        <v>0</v>
      </c>
      <c r="N26" s="28"/>
    </row>
    <row r="27" spans="1:14" ht="12.75">
      <c r="A27" s="84" t="s">
        <v>136</v>
      </c>
      <c r="B27" s="55">
        <v>9</v>
      </c>
      <c r="C27" s="55">
        <v>950</v>
      </c>
      <c r="D27" s="55">
        <v>3</v>
      </c>
      <c r="E27" s="55">
        <v>53</v>
      </c>
      <c r="F27" s="55">
        <v>6</v>
      </c>
      <c r="G27" s="55">
        <v>897</v>
      </c>
      <c r="H27" s="55">
        <v>0</v>
      </c>
      <c r="I27" s="55">
        <v>0</v>
      </c>
      <c r="J27" s="55">
        <v>0</v>
      </c>
      <c r="K27" s="55">
        <v>0</v>
      </c>
      <c r="L27" s="55">
        <v>0</v>
      </c>
      <c r="M27" s="55">
        <v>0</v>
      </c>
      <c r="N27" s="28"/>
    </row>
    <row r="28" spans="1:14" ht="12.75">
      <c r="A28" s="85" t="s">
        <v>137</v>
      </c>
      <c r="B28" s="55">
        <v>9</v>
      </c>
      <c r="C28" s="55">
        <v>2050</v>
      </c>
      <c r="D28" s="55">
        <v>0</v>
      </c>
      <c r="E28" s="55">
        <v>0</v>
      </c>
      <c r="F28" s="55">
        <v>9</v>
      </c>
      <c r="G28" s="55">
        <v>2050</v>
      </c>
      <c r="H28" s="55">
        <v>0</v>
      </c>
      <c r="I28" s="55">
        <v>0</v>
      </c>
      <c r="J28" s="55">
        <v>0</v>
      </c>
      <c r="K28" s="55">
        <v>0</v>
      </c>
      <c r="L28" s="55">
        <v>0</v>
      </c>
      <c r="M28" s="55">
        <v>0</v>
      </c>
      <c r="N28" s="28"/>
    </row>
    <row r="29" spans="1:14" ht="12.75">
      <c r="A29" s="84" t="s">
        <v>138</v>
      </c>
      <c r="B29" s="55">
        <v>9</v>
      </c>
      <c r="C29" s="55">
        <v>932</v>
      </c>
      <c r="D29" s="55">
        <v>1</v>
      </c>
      <c r="E29" s="55">
        <v>16</v>
      </c>
      <c r="F29" s="55">
        <v>8</v>
      </c>
      <c r="G29" s="55">
        <v>916</v>
      </c>
      <c r="H29" s="55">
        <v>0</v>
      </c>
      <c r="I29" s="55">
        <v>0</v>
      </c>
      <c r="J29" s="55">
        <v>0</v>
      </c>
      <c r="K29" s="55">
        <v>0</v>
      </c>
      <c r="L29" s="55">
        <v>0</v>
      </c>
      <c r="M29" s="55">
        <v>0</v>
      </c>
      <c r="N29" s="28"/>
    </row>
    <row r="30" spans="1:13" ht="12.75">
      <c r="A30" s="86" t="s">
        <v>139</v>
      </c>
      <c r="B30">
        <v>8</v>
      </c>
      <c r="C30">
        <v>325</v>
      </c>
      <c r="D30">
        <v>1</v>
      </c>
      <c r="E30">
        <v>118</v>
      </c>
      <c r="F30">
        <v>7</v>
      </c>
      <c r="G30">
        <v>207</v>
      </c>
      <c r="H30">
        <v>0</v>
      </c>
      <c r="I30">
        <v>0</v>
      </c>
      <c r="J30">
        <v>0</v>
      </c>
      <c r="K30">
        <v>0</v>
      </c>
      <c r="L30">
        <v>0</v>
      </c>
      <c r="M30" s="79">
        <v>0</v>
      </c>
    </row>
    <row r="31" spans="1:14" ht="12.75">
      <c r="A31" s="86" t="s">
        <v>140</v>
      </c>
      <c r="B31">
        <v>8</v>
      </c>
      <c r="C31">
        <v>2637</v>
      </c>
      <c r="D31">
        <v>0</v>
      </c>
      <c r="E31">
        <v>0</v>
      </c>
      <c r="F31">
        <v>8</v>
      </c>
      <c r="G31">
        <v>2637</v>
      </c>
      <c r="H31">
        <v>0</v>
      </c>
      <c r="I31">
        <v>0</v>
      </c>
      <c r="J31">
        <v>0</v>
      </c>
      <c r="K31">
        <v>0</v>
      </c>
      <c r="L31">
        <v>0</v>
      </c>
      <c r="M31" s="79">
        <v>0</v>
      </c>
      <c r="N31" s="55"/>
    </row>
    <row r="32" spans="1:14" ht="12.75">
      <c r="A32" s="76"/>
      <c r="B32" s="87"/>
      <c r="C32" s="87"/>
      <c r="D32" s="87"/>
      <c r="E32" s="87"/>
      <c r="F32" s="87"/>
      <c r="G32" s="87"/>
      <c r="H32" s="87"/>
      <c r="I32" s="87"/>
      <c r="J32" s="87"/>
      <c r="K32" s="87"/>
      <c r="L32" s="87"/>
      <c r="M32" s="87"/>
      <c r="N32" s="55"/>
    </row>
    <row r="33" spans="1:14" ht="12.75">
      <c r="A33" s="88" t="s">
        <v>141</v>
      </c>
      <c r="B33" s="87">
        <v>139</v>
      </c>
      <c r="C33" s="87">
        <v>27382</v>
      </c>
      <c r="D33" s="87">
        <v>10</v>
      </c>
      <c r="E33" s="87">
        <v>372</v>
      </c>
      <c r="F33" s="87">
        <v>128</v>
      </c>
      <c r="G33" s="87">
        <v>27000</v>
      </c>
      <c r="H33" s="87">
        <v>0</v>
      </c>
      <c r="I33" s="87">
        <v>0</v>
      </c>
      <c r="J33" s="87">
        <v>0</v>
      </c>
      <c r="K33" s="87">
        <v>0</v>
      </c>
      <c r="L33" s="87">
        <v>1</v>
      </c>
      <c r="M33" s="87">
        <v>10</v>
      </c>
      <c r="N33" s="55"/>
    </row>
    <row r="34" spans="1:14" ht="12.75">
      <c r="A34" s="76" t="s">
        <v>69</v>
      </c>
      <c r="B34" s="87">
        <v>60</v>
      </c>
      <c r="C34" s="87">
        <v>28256</v>
      </c>
      <c r="D34" s="87">
        <v>6</v>
      </c>
      <c r="E34" s="87">
        <v>420</v>
      </c>
      <c r="F34" s="87">
        <v>49</v>
      </c>
      <c r="G34" s="87">
        <v>23968</v>
      </c>
      <c r="H34" s="87">
        <v>0</v>
      </c>
      <c r="I34" s="87">
        <v>0</v>
      </c>
      <c r="J34" s="87">
        <v>5</v>
      </c>
      <c r="K34" s="87">
        <v>3867</v>
      </c>
      <c r="L34" s="87">
        <v>0</v>
      </c>
      <c r="M34" s="87">
        <v>0</v>
      </c>
      <c r="N34" s="55"/>
    </row>
    <row r="35" spans="1:14" ht="12.75">
      <c r="A35" s="89" t="s">
        <v>70</v>
      </c>
      <c r="B35" s="87">
        <v>57</v>
      </c>
      <c r="C35" s="87">
        <v>23272</v>
      </c>
      <c r="D35" s="87">
        <v>14</v>
      </c>
      <c r="E35" s="87">
        <v>360</v>
      </c>
      <c r="F35" s="87">
        <v>37</v>
      </c>
      <c r="G35" s="87">
        <v>18589</v>
      </c>
      <c r="H35" s="87">
        <v>0</v>
      </c>
      <c r="I35" s="87">
        <v>0</v>
      </c>
      <c r="J35" s="87">
        <v>6</v>
      </c>
      <c r="K35" s="87">
        <v>4324</v>
      </c>
      <c r="L35" s="87">
        <v>0</v>
      </c>
      <c r="M35" s="87">
        <v>0</v>
      </c>
      <c r="N35" s="90"/>
    </row>
    <row r="36" spans="1:14" ht="12.75">
      <c r="A36" s="91" t="s">
        <v>142</v>
      </c>
      <c r="B36" s="87">
        <v>26</v>
      </c>
      <c r="C36" s="87">
        <v>4070</v>
      </c>
      <c r="D36" s="92">
        <v>6</v>
      </c>
      <c r="E36" s="92">
        <v>143</v>
      </c>
      <c r="F36" s="92">
        <v>11</v>
      </c>
      <c r="G36" s="92">
        <v>1314</v>
      </c>
      <c r="H36" s="92">
        <v>0</v>
      </c>
      <c r="I36" s="92">
        <v>0</v>
      </c>
      <c r="J36" s="92">
        <v>8</v>
      </c>
      <c r="K36" s="92">
        <v>2600</v>
      </c>
      <c r="L36" s="92">
        <v>2</v>
      </c>
      <c r="M36" s="92">
        <v>13</v>
      </c>
      <c r="N36" s="93"/>
    </row>
    <row r="37" spans="1:14" ht="12.75">
      <c r="A37" s="91" t="s">
        <v>72</v>
      </c>
      <c r="B37" s="87">
        <v>35</v>
      </c>
      <c r="C37" s="87">
        <v>7543</v>
      </c>
      <c r="D37" s="92">
        <v>7</v>
      </c>
      <c r="E37" s="92">
        <v>151</v>
      </c>
      <c r="F37" s="92">
        <v>8</v>
      </c>
      <c r="G37" s="92">
        <v>1121</v>
      </c>
      <c r="H37" s="92">
        <v>0</v>
      </c>
      <c r="I37" s="92">
        <v>0</v>
      </c>
      <c r="J37" s="92">
        <v>16</v>
      </c>
      <c r="K37" s="92">
        <v>5601</v>
      </c>
      <c r="L37" s="92">
        <v>4</v>
      </c>
      <c r="M37" s="92">
        <v>670</v>
      </c>
      <c r="N37" s="93"/>
    </row>
    <row r="38" spans="1:14" ht="12.75">
      <c r="A38" s="91" t="s">
        <v>143</v>
      </c>
      <c r="B38" s="87">
        <f>(D38+F38+H38+J38+L38)</f>
        <v>151</v>
      </c>
      <c r="C38" s="87">
        <v>6108</v>
      </c>
      <c r="D38" s="92">
        <v>84</v>
      </c>
      <c r="E38" s="92">
        <v>818</v>
      </c>
      <c r="F38" s="92">
        <v>54</v>
      </c>
      <c r="G38" s="92">
        <v>2408</v>
      </c>
      <c r="H38" s="92">
        <v>2</v>
      </c>
      <c r="I38" s="92">
        <v>142</v>
      </c>
      <c r="J38" s="92">
        <v>10</v>
      </c>
      <c r="K38" s="92">
        <v>2704</v>
      </c>
      <c r="L38" s="92">
        <v>1</v>
      </c>
      <c r="M38" s="92">
        <v>36</v>
      </c>
      <c r="N38" s="93"/>
    </row>
    <row r="39" spans="1:14" ht="12.75">
      <c r="A39" s="91" t="s">
        <v>8</v>
      </c>
      <c r="B39" s="87">
        <v>93</v>
      </c>
      <c r="C39" s="87">
        <v>7817</v>
      </c>
      <c r="D39" s="92">
        <v>30</v>
      </c>
      <c r="E39" s="92">
        <v>786</v>
      </c>
      <c r="F39" s="92">
        <v>52</v>
      </c>
      <c r="G39" s="92">
        <v>3780</v>
      </c>
      <c r="H39" s="92">
        <v>0</v>
      </c>
      <c r="I39" s="92">
        <v>0</v>
      </c>
      <c r="J39" s="92">
        <v>10</v>
      </c>
      <c r="K39" s="92">
        <v>3200</v>
      </c>
      <c r="L39" s="92">
        <v>2</v>
      </c>
      <c r="M39" s="92">
        <v>51</v>
      </c>
      <c r="N39" s="93"/>
    </row>
    <row r="40" spans="1:14" ht="12.75">
      <c r="A40" s="91" t="s">
        <v>9</v>
      </c>
      <c r="B40" s="87">
        <v>58</v>
      </c>
      <c r="C40" s="87">
        <v>5587</v>
      </c>
      <c r="D40" s="92">
        <v>20</v>
      </c>
      <c r="E40" s="92">
        <v>197</v>
      </c>
      <c r="F40" s="92">
        <v>20</v>
      </c>
      <c r="G40" s="92">
        <v>660</v>
      </c>
      <c r="H40" s="92">
        <v>3</v>
      </c>
      <c r="I40" s="92">
        <v>78</v>
      </c>
      <c r="J40" s="92">
        <v>10</v>
      </c>
      <c r="K40" s="92">
        <v>4450</v>
      </c>
      <c r="L40" s="92">
        <v>6</v>
      </c>
      <c r="M40" s="92">
        <v>202</v>
      </c>
      <c r="N40" s="93"/>
    </row>
    <row r="41" spans="1:14" ht="12.75">
      <c r="A41" s="91" t="s">
        <v>144</v>
      </c>
      <c r="B41" s="87">
        <v>111</v>
      </c>
      <c r="C41" s="87">
        <v>4570</v>
      </c>
      <c r="D41" s="92">
        <v>64</v>
      </c>
      <c r="E41" s="92">
        <v>271</v>
      </c>
      <c r="F41" s="92">
        <v>33</v>
      </c>
      <c r="G41" s="92">
        <v>1610</v>
      </c>
      <c r="H41" s="92">
        <v>3</v>
      </c>
      <c r="I41" s="92">
        <v>10</v>
      </c>
      <c r="J41" s="92">
        <v>4</v>
      </c>
      <c r="K41" s="92">
        <v>1550</v>
      </c>
      <c r="L41" s="92">
        <v>10</v>
      </c>
      <c r="M41" s="92">
        <v>1128</v>
      </c>
      <c r="N41" s="93"/>
    </row>
    <row r="42" spans="1:14" ht="12.75">
      <c r="A42" s="91" t="s">
        <v>145</v>
      </c>
      <c r="B42" s="87">
        <v>882</v>
      </c>
      <c r="C42" s="87">
        <v>14276</v>
      </c>
      <c r="D42" s="92">
        <v>697</v>
      </c>
      <c r="E42" s="92">
        <v>3433</v>
      </c>
      <c r="F42" s="92">
        <v>148</v>
      </c>
      <c r="G42" s="92">
        <v>4412</v>
      </c>
      <c r="H42" s="92">
        <v>5</v>
      </c>
      <c r="I42" s="92">
        <v>75</v>
      </c>
      <c r="J42" s="92">
        <v>10</v>
      </c>
      <c r="K42" s="92">
        <v>5400</v>
      </c>
      <c r="L42" s="92">
        <v>29</v>
      </c>
      <c r="M42" s="92">
        <v>957</v>
      </c>
      <c r="N42" s="93"/>
    </row>
    <row r="43" spans="1:14" ht="12.75">
      <c r="A43" s="91" t="s">
        <v>146</v>
      </c>
      <c r="B43" s="87">
        <v>1725</v>
      </c>
      <c r="C43" s="87">
        <v>20804</v>
      </c>
      <c r="D43" s="92">
        <v>1181</v>
      </c>
      <c r="E43" s="92">
        <v>4958</v>
      </c>
      <c r="F43" s="92">
        <v>480</v>
      </c>
      <c r="G43" s="92">
        <v>9727</v>
      </c>
      <c r="H43" s="92">
        <v>8</v>
      </c>
      <c r="I43" s="92">
        <v>145</v>
      </c>
      <c r="J43" s="92">
        <v>6</v>
      </c>
      <c r="K43" s="92">
        <v>2086</v>
      </c>
      <c r="L43" s="92">
        <v>63</v>
      </c>
      <c r="M43" s="92">
        <v>3888</v>
      </c>
      <c r="N43" s="93"/>
    </row>
    <row r="44" spans="1:14" ht="12.75">
      <c r="A44" s="91" t="s">
        <v>147</v>
      </c>
      <c r="B44" s="87">
        <v>1692</v>
      </c>
      <c r="C44" s="87">
        <v>27633</v>
      </c>
      <c r="D44" s="92">
        <v>942</v>
      </c>
      <c r="E44" s="92">
        <v>5529</v>
      </c>
      <c r="F44" s="92">
        <v>651</v>
      </c>
      <c r="G44" s="92">
        <v>12441</v>
      </c>
      <c r="H44" s="92">
        <v>7</v>
      </c>
      <c r="I44" s="92">
        <v>124</v>
      </c>
      <c r="J44" s="92">
        <v>0</v>
      </c>
      <c r="K44" s="92">
        <v>0</v>
      </c>
      <c r="L44" s="92">
        <v>135</v>
      </c>
      <c r="M44" s="92">
        <v>9538</v>
      </c>
      <c r="N44" s="93"/>
    </row>
    <row r="45" spans="1:14" ht="12.75">
      <c r="A45" s="94" t="s">
        <v>148</v>
      </c>
      <c r="B45" s="95">
        <v>1143</v>
      </c>
      <c r="C45" s="95">
        <v>24372</v>
      </c>
      <c r="D45" s="96">
        <v>608</v>
      </c>
      <c r="E45" s="96">
        <v>3808</v>
      </c>
      <c r="F45" s="96">
        <v>383</v>
      </c>
      <c r="G45" s="96">
        <v>9220</v>
      </c>
      <c r="H45" s="96">
        <v>1</v>
      </c>
      <c r="I45" s="96">
        <v>2</v>
      </c>
      <c r="J45" s="96">
        <v>9</v>
      </c>
      <c r="K45" s="96">
        <v>1991</v>
      </c>
      <c r="L45" s="96">
        <v>142</v>
      </c>
      <c r="M45" s="96">
        <v>9351</v>
      </c>
      <c r="N45" s="93"/>
    </row>
    <row r="46" spans="1:14" ht="12.75">
      <c r="A46" s="97"/>
      <c r="B46" s="87"/>
      <c r="C46" s="87"/>
      <c r="D46" s="92"/>
      <c r="E46" s="92"/>
      <c r="F46" s="92"/>
      <c r="G46" s="92"/>
      <c r="H46" s="92"/>
      <c r="I46" s="92"/>
      <c r="J46" s="92"/>
      <c r="K46" s="92"/>
      <c r="L46" s="92"/>
      <c r="M46" s="92"/>
      <c r="N46" s="93"/>
    </row>
    <row r="47" spans="1:14" ht="12.75">
      <c r="A47" s="98" t="s">
        <v>149</v>
      </c>
      <c r="B47" s="99"/>
      <c r="C47" s="99"/>
      <c r="D47" s="43"/>
      <c r="E47" s="43"/>
      <c r="F47" s="43"/>
      <c r="G47" s="43"/>
      <c r="H47" s="43"/>
      <c r="I47" s="43"/>
      <c r="M47" s="79"/>
      <c r="N47" s="73"/>
    </row>
    <row r="48" spans="1:13" ht="12.75">
      <c r="A48" s="98" t="s">
        <v>150</v>
      </c>
      <c r="B48" s="99"/>
      <c r="C48" s="99"/>
      <c r="D48" s="43"/>
      <c r="E48" s="43"/>
      <c r="F48" s="43"/>
      <c r="G48" s="43"/>
      <c r="H48" s="43"/>
      <c r="I48" s="43"/>
      <c r="M48" s="100"/>
    </row>
    <row r="49" spans="1:13" ht="12.75">
      <c r="A49" s="98" t="s">
        <v>151</v>
      </c>
      <c r="B49" s="99"/>
      <c r="C49" s="99"/>
      <c r="D49" s="43"/>
      <c r="E49" s="43"/>
      <c r="F49" s="43"/>
      <c r="G49" s="43"/>
      <c r="H49" s="43"/>
      <c r="I49" s="43"/>
      <c r="M49" s="100"/>
    </row>
    <row r="50" spans="1:13" ht="12.75">
      <c r="A50" s="98" t="s">
        <v>152</v>
      </c>
      <c r="B50" s="99"/>
      <c r="C50" s="99"/>
      <c r="D50" s="43"/>
      <c r="E50" s="43"/>
      <c r="F50" s="43"/>
      <c r="G50" s="43"/>
      <c r="H50" s="43"/>
      <c r="I50" s="43"/>
      <c r="M50" s="100"/>
    </row>
    <row r="51" spans="1:13" ht="12.75">
      <c r="A51" s="98" t="s">
        <v>153</v>
      </c>
      <c r="B51" s="99"/>
      <c r="C51" s="99"/>
      <c r="M51" s="100"/>
    </row>
    <row r="52" spans="1:14" ht="12.75">
      <c r="A52" s="12"/>
      <c r="B52" s="12"/>
      <c r="C52" s="12"/>
      <c r="D52" s="12"/>
      <c r="E52" s="12"/>
      <c r="F52" s="12"/>
      <c r="G52" s="12"/>
      <c r="H52" s="12"/>
      <c r="I52" s="12"/>
      <c r="J52" s="12"/>
      <c r="K52" s="12"/>
      <c r="L52" s="12"/>
      <c r="M52" s="37"/>
      <c r="N52" s="12"/>
    </row>
    <row r="54" ht="12.75">
      <c r="A54" s="464" t="s">
        <v>679</v>
      </c>
    </row>
  </sheetData>
  <mergeCells count="8">
    <mergeCell ref="D6:E6"/>
    <mergeCell ref="F6:G6"/>
    <mergeCell ref="B2:C2"/>
    <mergeCell ref="D2:M2"/>
    <mergeCell ref="D4:G4"/>
    <mergeCell ref="H4:I4"/>
    <mergeCell ref="J4:K4"/>
    <mergeCell ref="L4:M4"/>
  </mergeCells>
  <hyperlinks>
    <hyperlink ref="A54" location="'Table-13-a'!A1" display="Back"/>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50"/>
  <sheetViews>
    <sheetView workbookViewId="0" topLeftCell="A1">
      <selection activeCell="A50" sqref="A50"/>
    </sheetView>
  </sheetViews>
  <sheetFormatPr defaultColWidth="9.140625" defaultRowHeight="12.75"/>
  <cols>
    <col min="1" max="1" width="27.57421875" style="0" customWidth="1"/>
    <col min="2" max="25" width="8.28125" style="0" customWidth="1"/>
  </cols>
  <sheetData>
    <row r="1" spans="1:14" ht="12.75">
      <c r="A1" s="70" t="s">
        <v>154</v>
      </c>
      <c r="B1" s="5"/>
      <c r="C1" s="5"/>
      <c r="D1" s="5"/>
      <c r="E1" s="5"/>
      <c r="F1" s="5"/>
      <c r="G1" s="5"/>
      <c r="H1" s="5"/>
      <c r="I1" s="5"/>
      <c r="J1" s="5"/>
      <c r="K1" s="5"/>
      <c r="L1" s="5"/>
      <c r="M1" s="72"/>
      <c r="N1" s="70" t="s">
        <v>103</v>
      </c>
    </row>
    <row r="2" spans="1:14" ht="12.75">
      <c r="A2" t="s">
        <v>104</v>
      </c>
      <c r="B2" s="448" t="s">
        <v>99</v>
      </c>
      <c r="C2" s="448"/>
      <c r="D2" s="448" t="s">
        <v>155</v>
      </c>
      <c r="E2" s="448"/>
      <c r="F2" s="448"/>
      <c r="G2" s="448"/>
      <c r="H2" s="448" t="s">
        <v>156</v>
      </c>
      <c r="I2" s="448"/>
      <c r="J2" s="448"/>
      <c r="K2" s="448"/>
      <c r="L2" s="449" t="s">
        <v>157</v>
      </c>
      <c r="M2" s="449"/>
      <c r="N2" s="449"/>
    </row>
    <row r="3" spans="2:14" ht="12.75">
      <c r="B3" s="74" t="s">
        <v>106</v>
      </c>
      <c r="C3" s="28"/>
      <c r="D3" s="74" t="s">
        <v>158</v>
      </c>
      <c r="E3" s="28"/>
      <c r="F3" s="74" t="s">
        <v>159</v>
      </c>
      <c r="G3" s="28"/>
      <c r="H3" s="74" t="s">
        <v>114</v>
      </c>
      <c r="I3" s="28"/>
      <c r="J3" s="75" t="s">
        <v>160</v>
      </c>
      <c r="K3" s="28"/>
      <c r="L3" s="74" t="s">
        <v>108</v>
      </c>
      <c r="M3" s="74"/>
      <c r="N3" s="75" t="s">
        <v>161</v>
      </c>
    </row>
    <row r="4" spans="2:15" ht="12.75">
      <c r="B4" s="73"/>
      <c r="C4" s="73"/>
      <c r="D4" s="449" t="s">
        <v>162</v>
      </c>
      <c r="E4" s="449"/>
      <c r="F4" s="449" t="s">
        <v>163</v>
      </c>
      <c r="G4" s="449"/>
      <c r="H4" s="449" t="s">
        <v>164</v>
      </c>
      <c r="I4" s="449"/>
      <c r="J4" s="449" t="s">
        <v>165</v>
      </c>
      <c r="K4" s="449"/>
      <c r="L4" s="449" t="s">
        <v>166</v>
      </c>
      <c r="M4" s="449"/>
      <c r="N4" s="449" t="s">
        <v>162</v>
      </c>
      <c r="O4" s="449"/>
    </row>
    <row r="5" spans="2:14" ht="12.75">
      <c r="B5" s="74"/>
      <c r="C5" s="28"/>
      <c r="D5" s="74" t="s">
        <v>112</v>
      </c>
      <c r="E5" s="28"/>
      <c r="F5" s="74" t="s">
        <v>159</v>
      </c>
      <c r="G5" s="28"/>
      <c r="H5" s="74" t="s">
        <v>114</v>
      </c>
      <c r="I5" s="28"/>
      <c r="J5" s="74" t="s">
        <v>167</v>
      </c>
      <c r="K5" s="28"/>
      <c r="L5" s="74" t="s">
        <v>108</v>
      </c>
      <c r="M5" s="74"/>
      <c r="N5" s="74" t="s">
        <v>158</v>
      </c>
    </row>
    <row r="6" spans="1:15" ht="12.75">
      <c r="A6" s="5"/>
      <c r="B6" s="22" t="s">
        <v>117</v>
      </c>
      <c r="C6" s="22" t="s">
        <v>11</v>
      </c>
      <c r="D6" s="22" t="s">
        <v>117</v>
      </c>
      <c r="E6" s="22" t="s">
        <v>11</v>
      </c>
      <c r="F6" s="22" t="s">
        <v>117</v>
      </c>
      <c r="G6" s="22" t="s">
        <v>11</v>
      </c>
      <c r="H6" s="22" t="s">
        <v>117</v>
      </c>
      <c r="I6" s="22" t="s">
        <v>11</v>
      </c>
      <c r="J6" s="22" t="s">
        <v>117</v>
      </c>
      <c r="K6" s="22" t="s">
        <v>11</v>
      </c>
      <c r="L6" s="22" t="s">
        <v>117</v>
      </c>
      <c r="M6" s="72" t="s">
        <v>11</v>
      </c>
      <c r="N6" s="22" t="s">
        <v>117</v>
      </c>
      <c r="O6" s="101" t="s">
        <v>11</v>
      </c>
    </row>
    <row r="7" spans="1:15" ht="12.75">
      <c r="A7" s="76" t="s">
        <v>118</v>
      </c>
      <c r="B7" s="28"/>
      <c r="C7" s="28"/>
      <c r="D7" s="28"/>
      <c r="E7" s="28"/>
      <c r="F7" s="28"/>
      <c r="G7" s="28"/>
      <c r="H7" s="28"/>
      <c r="I7" s="28"/>
      <c r="J7" s="28"/>
      <c r="K7" s="28"/>
      <c r="L7" s="28"/>
      <c r="M7" s="74"/>
      <c r="N7" s="28"/>
      <c r="O7" s="102"/>
    </row>
    <row r="8" spans="1:16" ht="12.75">
      <c r="A8" s="77" t="s">
        <v>119</v>
      </c>
      <c r="B8" s="55">
        <v>14</v>
      </c>
      <c r="C8" s="55">
        <v>3000</v>
      </c>
      <c r="D8" s="55">
        <v>12</v>
      </c>
      <c r="E8" s="55">
        <v>2767</v>
      </c>
      <c r="F8" s="55">
        <v>2</v>
      </c>
      <c r="G8" s="55">
        <v>233</v>
      </c>
      <c r="H8" s="55">
        <v>2</v>
      </c>
      <c r="I8" s="55">
        <v>233</v>
      </c>
      <c r="J8" s="55">
        <v>12</v>
      </c>
      <c r="K8" s="55">
        <v>2767</v>
      </c>
      <c r="L8" s="55">
        <v>13</v>
      </c>
      <c r="M8" s="55">
        <v>2003</v>
      </c>
      <c r="N8" s="55">
        <v>1</v>
      </c>
      <c r="O8" s="103">
        <v>997</v>
      </c>
      <c r="P8" s="79"/>
    </row>
    <row r="9" spans="1:18" ht="12.75">
      <c r="A9" s="78" t="s">
        <v>120</v>
      </c>
      <c r="B9" s="81">
        <v>15</v>
      </c>
      <c r="C9" s="81">
        <v>7724</v>
      </c>
      <c r="D9" s="81">
        <v>9</v>
      </c>
      <c r="E9" s="81">
        <v>6112</v>
      </c>
      <c r="F9" s="81">
        <v>6</v>
      </c>
      <c r="G9" s="81">
        <v>1612</v>
      </c>
      <c r="H9" s="81">
        <v>7</v>
      </c>
      <c r="I9" s="81">
        <v>2032</v>
      </c>
      <c r="J9" s="81">
        <v>8</v>
      </c>
      <c r="K9" s="81">
        <v>5692</v>
      </c>
      <c r="L9" s="81">
        <v>15</v>
      </c>
      <c r="M9" s="81">
        <v>7724</v>
      </c>
      <c r="N9" s="81">
        <v>0</v>
      </c>
      <c r="O9" s="104">
        <v>0</v>
      </c>
      <c r="P9" s="43"/>
      <c r="Q9" s="43"/>
      <c r="R9" s="43"/>
    </row>
    <row r="10" spans="1:18" ht="12.75">
      <c r="A10" s="78" t="s">
        <v>121</v>
      </c>
      <c r="B10" s="81">
        <v>10</v>
      </c>
      <c r="C10" s="81">
        <v>3575</v>
      </c>
      <c r="D10" s="81">
        <v>8</v>
      </c>
      <c r="E10" s="81">
        <v>2834</v>
      </c>
      <c r="F10" s="81">
        <v>2</v>
      </c>
      <c r="G10" s="81">
        <v>741</v>
      </c>
      <c r="H10" s="81">
        <v>3</v>
      </c>
      <c r="I10" s="81">
        <v>767</v>
      </c>
      <c r="J10" s="81">
        <v>7</v>
      </c>
      <c r="K10" s="81">
        <v>2808</v>
      </c>
      <c r="L10" s="81">
        <v>10</v>
      </c>
      <c r="M10" s="81">
        <v>3575</v>
      </c>
      <c r="N10" s="81">
        <v>0</v>
      </c>
      <c r="O10" s="104">
        <v>0</v>
      </c>
      <c r="P10" s="43"/>
      <c r="Q10" s="43"/>
      <c r="R10" s="43"/>
    </row>
    <row r="11" spans="1:16" ht="12.75">
      <c r="A11" s="78" t="s">
        <v>122</v>
      </c>
      <c r="B11" s="105">
        <v>3</v>
      </c>
      <c r="C11" s="105">
        <v>312</v>
      </c>
      <c r="D11" s="105">
        <v>2</v>
      </c>
      <c r="E11" s="105">
        <v>215</v>
      </c>
      <c r="F11" s="105">
        <v>1</v>
      </c>
      <c r="G11" s="105">
        <v>97</v>
      </c>
      <c r="H11" s="105">
        <v>2</v>
      </c>
      <c r="I11" s="105">
        <v>142</v>
      </c>
      <c r="J11" s="105">
        <v>1</v>
      </c>
      <c r="K11" s="105">
        <v>170</v>
      </c>
      <c r="L11" s="105">
        <v>3</v>
      </c>
      <c r="M11" s="105">
        <v>312</v>
      </c>
      <c r="N11" s="105">
        <v>0</v>
      </c>
      <c r="O11" s="106">
        <v>0</v>
      </c>
      <c r="P11" s="43"/>
    </row>
    <row r="12" spans="1:15" ht="12.75">
      <c r="A12" s="78" t="s">
        <v>168</v>
      </c>
      <c r="B12" s="55">
        <v>21</v>
      </c>
      <c r="C12" s="55">
        <v>1330</v>
      </c>
      <c r="D12" s="55">
        <v>13</v>
      </c>
      <c r="E12" s="55">
        <v>894</v>
      </c>
      <c r="F12" s="55">
        <v>8</v>
      </c>
      <c r="G12" s="55">
        <v>436</v>
      </c>
      <c r="H12" s="55">
        <v>8</v>
      </c>
      <c r="I12" s="55">
        <v>436</v>
      </c>
      <c r="J12" s="55">
        <v>13</v>
      </c>
      <c r="K12" s="55">
        <v>894</v>
      </c>
      <c r="L12" s="55">
        <v>21</v>
      </c>
      <c r="M12" s="55">
        <v>1330</v>
      </c>
      <c r="N12" s="55">
        <v>0</v>
      </c>
      <c r="O12" s="103">
        <v>0</v>
      </c>
    </row>
    <row r="13" spans="1:15" ht="12.75">
      <c r="A13" s="85" t="s">
        <v>124</v>
      </c>
      <c r="B13" s="55">
        <v>5</v>
      </c>
      <c r="C13" s="55">
        <v>707</v>
      </c>
      <c r="D13" s="55">
        <v>4</v>
      </c>
      <c r="E13" s="55">
        <v>695</v>
      </c>
      <c r="F13" s="55">
        <v>1</v>
      </c>
      <c r="G13" s="55">
        <v>12</v>
      </c>
      <c r="H13" s="55">
        <v>1</v>
      </c>
      <c r="I13" s="55">
        <v>12</v>
      </c>
      <c r="J13" s="55">
        <v>4</v>
      </c>
      <c r="K13" s="55">
        <v>695</v>
      </c>
      <c r="L13" s="55">
        <v>5</v>
      </c>
      <c r="M13" s="55">
        <v>707</v>
      </c>
      <c r="N13" s="55">
        <v>0</v>
      </c>
      <c r="O13" s="103">
        <v>0</v>
      </c>
    </row>
    <row r="14" spans="1:16" ht="12.75">
      <c r="A14" s="85" t="s">
        <v>125</v>
      </c>
      <c r="B14" s="55">
        <v>2</v>
      </c>
      <c r="C14" s="55">
        <v>808</v>
      </c>
      <c r="D14" s="55">
        <v>1</v>
      </c>
      <c r="E14" s="55">
        <v>801</v>
      </c>
      <c r="F14" s="55">
        <v>1</v>
      </c>
      <c r="G14" s="55">
        <v>7</v>
      </c>
      <c r="H14" s="55">
        <v>1</v>
      </c>
      <c r="I14" s="55">
        <v>7</v>
      </c>
      <c r="J14" s="55">
        <v>1</v>
      </c>
      <c r="K14" s="55">
        <v>801</v>
      </c>
      <c r="L14" s="55">
        <v>2</v>
      </c>
      <c r="M14" s="55">
        <v>808</v>
      </c>
      <c r="N14" s="55">
        <v>0</v>
      </c>
      <c r="O14" s="103">
        <v>0</v>
      </c>
      <c r="P14" s="79"/>
    </row>
    <row r="15" spans="1:15" ht="12.75">
      <c r="A15" s="85" t="s">
        <v>169</v>
      </c>
      <c r="B15" s="55">
        <v>6</v>
      </c>
      <c r="C15" s="55">
        <v>253</v>
      </c>
      <c r="D15" s="55">
        <v>1</v>
      </c>
      <c r="E15" s="55">
        <v>140</v>
      </c>
      <c r="F15" s="55">
        <v>5</v>
      </c>
      <c r="G15" s="55">
        <v>113</v>
      </c>
      <c r="H15" s="55">
        <v>5</v>
      </c>
      <c r="I15" s="55">
        <v>113</v>
      </c>
      <c r="J15" s="55">
        <v>1</v>
      </c>
      <c r="K15" s="55">
        <v>140</v>
      </c>
      <c r="L15" s="55">
        <v>6</v>
      </c>
      <c r="M15" s="55">
        <v>253</v>
      </c>
      <c r="N15" s="55">
        <v>0</v>
      </c>
      <c r="O15" s="103">
        <v>0</v>
      </c>
    </row>
    <row r="16" spans="1:15" ht="12.75">
      <c r="A16" s="85" t="s">
        <v>127</v>
      </c>
      <c r="B16" s="55">
        <v>6</v>
      </c>
      <c r="C16" s="55">
        <v>1300</v>
      </c>
      <c r="D16" s="55">
        <v>6</v>
      </c>
      <c r="E16" s="55">
        <v>1300</v>
      </c>
      <c r="F16" s="55">
        <v>0</v>
      </c>
      <c r="G16" s="55">
        <v>0</v>
      </c>
      <c r="H16" s="55">
        <v>2</v>
      </c>
      <c r="I16" s="55">
        <v>521</v>
      </c>
      <c r="J16" s="55">
        <v>4</v>
      </c>
      <c r="K16" s="55">
        <v>779</v>
      </c>
      <c r="L16" s="55">
        <v>6</v>
      </c>
      <c r="M16" s="55">
        <v>1300</v>
      </c>
      <c r="N16" s="55">
        <v>0</v>
      </c>
      <c r="O16" s="103">
        <v>0</v>
      </c>
    </row>
    <row r="17" spans="1:15" ht="12.75">
      <c r="A17" s="84" t="s">
        <v>128</v>
      </c>
      <c r="B17" s="55">
        <v>13</v>
      </c>
      <c r="C17" s="55">
        <v>9132</v>
      </c>
      <c r="D17" s="55">
        <v>7</v>
      </c>
      <c r="E17" s="55">
        <v>9033</v>
      </c>
      <c r="F17" s="55">
        <v>6</v>
      </c>
      <c r="G17" s="55">
        <v>99</v>
      </c>
      <c r="H17" s="55">
        <v>7</v>
      </c>
      <c r="I17" s="55">
        <v>231</v>
      </c>
      <c r="J17" s="55">
        <v>6</v>
      </c>
      <c r="K17" s="55">
        <v>8901</v>
      </c>
      <c r="L17" s="55">
        <v>13</v>
      </c>
      <c r="M17" s="55">
        <v>9132</v>
      </c>
      <c r="N17" s="55">
        <v>0</v>
      </c>
      <c r="O17" s="103">
        <v>0</v>
      </c>
    </row>
    <row r="18" spans="1:15" ht="12.75">
      <c r="A18" s="76" t="s">
        <v>68</v>
      </c>
      <c r="B18" s="55"/>
      <c r="C18" s="55"/>
      <c r="D18" s="55"/>
      <c r="E18" s="55"/>
      <c r="F18" s="55"/>
      <c r="G18" s="55"/>
      <c r="H18" s="55"/>
      <c r="I18" s="55"/>
      <c r="J18" s="55"/>
      <c r="K18" s="55"/>
      <c r="L18" s="55"/>
      <c r="M18" s="55"/>
      <c r="N18" s="55"/>
      <c r="O18" s="79"/>
    </row>
    <row r="19" spans="1:15" ht="12.75">
      <c r="A19" s="78" t="s">
        <v>170</v>
      </c>
      <c r="B19" s="55">
        <v>21</v>
      </c>
      <c r="C19" s="55">
        <v>1416</v>
      </c>
      <c r="D19" s="55">
        <v>15</v>
      </c>
      <c r="E19" s="55">
        <v>1055</v>
      </c>
      <c r="F19" s="55">
        <v>6</v>
      </c>
      <c r="G19" s="55">
        <v>366</v>
      </c>
      <c r="H19" s="55">
        <v>10</v>
      </c>
      <c r="I19" s="55">
        <v>593</v>
      </c>
      <c r="J19" s="55">
        <v>11</v>
      </c>
      <c r="K19" s="55">
        <v>824</v>
      </c>
      <c r="L19" s="55">
        <v>21</v>
      </c>
      <c r="M19" s="55">
        <v>1416</v>
      </c>
      <c r="N19" s="55">
        <v>0</v>
      </c>
      <c r="O19" s="103">
        <v>0</v>
      </c>
    </row>
    <row r="20" spans="1:15" ht="12.75">
      <c r="A20" s="85" t="s">
        <v>130</v>
      </c>
      <c r="B20">
        <v>17</v>
      </c>
      <c r="C20">
        <v>2790</v>
      </c>
      <c r="D20">
        <v>15</v>
      </c>
      <c r="E20">
        <v>2730</v>
      </c>
      <c r="F20">
        <v>2</v>
      </c>
      <c r="G20">
        <v>60</v>
      </c>
      <c r="H20">
        <v>6</v>
      </c>
      <c r="I20">
        <v>1035</v>
      </c>
      <c r="J20">
        <v>11</v>
      </c>
      <c r="K20">
        <v>1755</v>
      </c>
      <c r="L20">
        <v>16</v>
      </c>
      <c r="M20" s="79">
        <v>2295</v>
      </c>
      <c r="N20">
        <v>1</v>
      </c>
      <c r="O20">
        <v>495</v>
      </c>
    </row>
    <row r="21" spans="1:15" ht="12.75">
      <c r="A21" s="85" t="s">
        <v>131</v>
      </c>
      <c r="B21">
        <v>13</v>
      </c>
      <c r="C21">
        <v>3798</v>
      </c>
      <c r="D21">
        <v>12</v>
      </c>
      <c r="E21">
        <v>3796</v>
      </c>
      <c r="F21">
        <v>1</v>
      </c>
      <c r="G21">
        <v>3</v>
      </c>
      <c r="H21">
        <v>4</v>
      </c>
      <c r="I21">
        <v>2456</v>
      </c>
      <c r="J21">
        <v>9</v>
      </c>
      <c r="K21">
        <v>1342</v>
      </c>
      <c r="L21">
        <v>10</v>
      </c>
      <c r="M21" s="79">
        <v>1028</v>
      </c>
      <c r="N21">
        <v>3</v>
      </c>
      <c r="O21">
        <v>2771</v>
      </c>
    </row>
    <row r="22" spans="1:15" ht="12.75">
      <c r="A22" s="107" t="s">
        <v>132</v>
      </c>
      <c r="B22" s="55">
        <v>17</v>
      </c>
      <c r="C22" s="55">
        <v>8984</v>
      </c>
      <c r="D22" s="55">
        <v>10</v>
      </c>
      <c r="E22" s="55">
        <v>6356</v>
      </c>
      <c r="F22" s="55">
        <v>7</v>
      </c>
      <c r="G22" s="55">
        <v>2629</v>
      </c>
      <c r="H22" s="55">
        <v>10</v>
      </c>
      <c r="I22" s="55">
        <v>7860</v>
      </c>
      <c r="J22" s="55">
        <v>7</v>
      </c>
      <c r="K22" s="55">
        <v>1124</v>
      </c>
      <c r="L22" s="55">
        <v>17</v>
      </c>
      <c r="M22" s="55">
        <v>8984</v>
      </c>
      <c r="N22" s="55">
        <v>0</v>
      </c>
      <c r="O22" s="103">
        <v>0</v>
      </c>
    </row>
    <row r="23" spans="1:15" ht="12.75">
      <c r="A23" s="85" t="s">
        <v>133</v>
      </c>
      <c r="B23" s="55">
        <v>9</v>
      </c>
      <c r="C23" s="55">
        <v>1007</v>
      </c>
      <c r="D23" s="55">
        <v>9</v>
      </c>
      <c r="E23" s="55">
        <v>1007</v>
      </c>
      <c r="F23" s="55">
        <v>0</v>
      </c>
      <c r="G23" s="55">
        <v>0</v>
      </c>
      <c r="H23" s="55">
        <v>1</v>
      </c>
      <c r="I23" s="55">
        <v>240</v>
      </c>
      <c r="J23" s="55">
        <v>8</v>
      </c>
      <c r="K23" s="55">
        <v>767</v>
      </c>
      <c r="L23" s="55">
        <v>9</v>
      </c>
      <c r="M23" s="55">
        <v>1007</v>
      </c>
      <c r="N23" s="55">
        <v>0</v>
      </c>
      <c r="O23" s="103">
        <v>0</v>
      </c>
    </row>
    <row r="24" spans="1:15" ht="12.75">
      <c r="A24" s="85" t="s">
        <v>134</v>
      </c>
      <c r="B24" s="55">
        <v>7</v>
      </c>
      <c r="C24" s="55">
        <v>706</v>
      </c>
      <c r="D24" s="55">
        <v>7</v>
      </c>
      <c r="E24" s="55">
        <v>706</v>
      </c>
      <c r="F24" s="55">
        <v>0</v>
      </c>
      <c r="G24" s="55">
        <v>0</v>
      </c>
      <c r="H24" s="55">
        <v>1</v>
      </c>
      <c r="I24" s="55">
        <v>275</v>
      </c>
      <c r="J24" s="55">
        <v>6</v>
      </c>
      <c r="K24" s="55">
        <v>431</v>
      </c>
      <c r="L24" s="55">
        <v>6</v>
      </c>
      <c r="M24" s="55">
        <v>431</v>
      </c>
      <c r="N24" s="55">
        <v>1</v>
      </c>
      <c r="O24" s="103">
        <v>275</v>
      </c>
    </row>
    <row r="25" spans="1:15" ht="12.75">
      <c r="A25" s="85" t="s">
        <v>135</v>
      </c>
      <c r="B25" s="55">
        <v>12</v>
      </c>
      <c r="C25" s="55">
        <v>1785</v>
      </c>
      <c r="D25" s="55">
        <v>6</v>
      </c>
      <c r="E25" s="55">
        <v>1651</v>
      </c>
      <c r="F25" s="55">
        <v>6</v>
      </c>
      <c r="G25" s="55">
        <v>135</v>
      </c>
      <c r="H25" s="55">
        <v>8</v>
      </c>
      <c r="I25" s="55">
        <v>198</v>
      </c>
      <c r="J25" s="55">
        <v>4</v>
      </c>
      <c r="K25" s="55">
        <v>1587</v>
      </c>
      <c r="L25" s="55">
        <v>12</v>
      </c>
      <c r="M25" s="55">
        <v>1785</v>
      </c>
      <c r="N25" s="55">
        <v>0</v>
      </c>
      <c r="O25" s="103">
        <v>0</v>
      </c>
    </row>
    <row r="26" spans="1:15" ht="12.75">
      <c r="A26" s="85" t="s">
        <v>136</v>
      </c>
      <c r="B26" s="55">
        <v>9</v>
      </c>
      <c r="C26" s="55">
        <v>950</v>
      </c>
      <c r="D26" s="55">
        <v>4</v>
      </c>
      <c r="E26" s="55">
        <v>560</v>
      </c>
      <c r="F26" s="55">
        <v>5</v>
      </c>
      <c r="G26" s="55">
        <v>390</v>
      </c>
      <c r="H26" s="55">
        <v>5</v>
      </c>
      <c r="I26" s="55">
        <v>390</v>
      </c>
      <c r="J26" s="55">
        <v>4</v>
      </c>
      <c r="K26" s="55">
        <v>560</v>
      </c>
      <c r="L26" s="55">
        <v>9</v>
      </c>
      <c r="M26" s="55">
        <v>950</v>
      </c>
      <c r="N26" s="55">
        <v>0</v>
      </c>
      <c r="O26" s="103">
        <v>0</v>
      </c>
    </row>
    <row r="27" spans="1:15" ht="12.75">
      <c r="A27" s="85" t="s">
        <v>137</v>
      </c>
      <c r="B27" s="55">
        <v>9</v>
      </c>
      <c r="C27" s="55">
        <v>2050</v>
      </c>
      <c r="D27" s="55">
        <v>5</v>
      </c>
      <c r="E27" s="55">
        <v>1826</v>
      </c>
      <c r="F27" s="55">
        <v>4</v>
      </c>
      <c r="G27" s="55">
        <v>224</v>
      </c>
      <c r="H27" s="55">
        <v>5</v>
      </c>
      <c r="I27" s="55">
        <v>474</v>
      </c>
      <c r="J27" s="55">
        <v>4</v>
      </c>
      <c r="K27" s="55">
        <v>1576</v>
      </c>
      <c r="L27" s="55">
        <v>8</v>
      </c>
      <c r="M27" s="55">
        <v>678</v>
      </c>
      <c r="N27" s="55">
        <v>1</v>
      </c>
      <c r="O27" s="103">
        <v>1372</v>
      </c>
    </row>
    <row r="28" spans="1:15" ht="12.75">
      <c r="A28" s="84" t="s">
        <v>138</v>
      </c>
      <c r="B28" s="55">
        <v>9</v>
      </c>
      <c r="C28" s="55">
        <v>932</v>
      </c>
      <c r="D28" s="55">
        <v>9</v>
      </c>
      <c r="E28" s="55">
        <v>932</v>
      </c>
      <c r="F28" s="55">
        <v>0</v>
      </c>
      <c r="G28" s="55">
        <v>0</v>
      </c>
      <c r="H28" s="55">
        <v>3</v>
      </c>
      <c r="I28" s="55">
        <v>373</v>
      </c>
      <c r="J28" s="55">
        <v>6</v>
      </c>
      <c r="K28" s="55">
        <v>560</v>
      </c>
      <c r="L28" s="55">
        <v>9</v>
      </c>
      <c r="M28" s="55">
        <v>932</v>
      </c>
      <c r="N28" s="55">
        <v>0</v>
      </c>
      <c r="O28" s="103">
        <v>0</v>
      </c>
    </row>
    <row r="29" spans="1:15" ht="12.75">
      <c r="A29" s="107" t="s">
        <v>139</v>
      </c>
      <c r="B29">
        <v>8</v>
      </c>
      <c r="C29">
        <v>325</v>
      </c>
      <c r="D29">
        <v>4</v>
      </c>
      <c r="E29">
        <v>54</v>
      </c>
      <c r="F29">
        <v>4</v>
      </c>
      <c r="G29">
        <v>271</v>
      </c>
      <c r="H29">
        <v>4</v>
      </c>
      <c r="I29">
        <v>271</v>
      </c>
      <c r="J29">
        <v>4</v>
      </c>
      <c r="K29">
        <v>54</v>
      </c>
      <c r="L29">
        <v>8</v>
      </c>
      <c r="M29" s="79">
        <v>325</v>
      </c>
      <c r="N29">
        <v>0</v>
      </c>
      <c r="O29" s="103">
        <v>2270</v>
      </c>
    </row>
    <row r="30" spans="1:14" ht="12.75">
      <c r="A30" s="107" t="s">
        <v>140</v>
      </c>
      <c r="B30">
        <v>8</v>
      </c>
      <c r="C30">
        <v>2637</v>
      </c>
      <c r="D30">
        <v>7</v>
      </c>
      <c r="E30">
        <v>2625</v>
      </c>
      <c r="F30">
        <v>1</v>
      </c>
      <c r="G30">
        <v>12</v>
      </c>
      <c r="H30">
        <v>3</v>
      </c>
      <c r="I30">
        <v>2281</v>
      </c>
      <c r="J30">
        <v>5</v>
      </c>
      <c r="K30">
        <v>356</v>
      </c>
      <c r="L30">
        <v>6</v>
      </c>
      <c r="M30" s="79">
        <v>367</v>
      </c>
      <c r="N30">
        <v>2</v>
      </c>
    </row>
    <row r="31" spans="1:14" ht="12.75">
      <c r="A31" s="76"/>
      <c r="B31" s="87"/>
      <c r="C31" s="87"/>
      <c r="D31" s="87"/>
      <c r="E31" s="87"/>
      <c r="F31" s="87"/>
      <c r="G31" s="87"/>
      <c r="H31" s="87"/>
      <c r="I31" s="87"/>
      <c r="J31" s="87"/>
      <c r="K31" s="87"/>
      <c r="L31" s="87"/>
      <c r="M31" s="87"/>
      <c r="N31" s="87"/>
    </row>
    <row r="32" spans="1:15" ht="12.75">
      <c r="A32" s="76" t="s">
        <v>68</v>
      </c>
      <c r="B32" s="87">
        <v>139</v>
      </c>
      <c r="C32" s="87">
        <v>27382</v>
      </c>
      <c r="D32" s="87">
        <v>103</v>
      </c>
      <c r="E32" s="87">
        <v>23294</v>
      </c>
      <c r="F32" s="87">
        <v>36</v>
      </c>
      <c r="G32" s="87">
        <v>4088</v>
      </c>
      <c r="H32" s="87">
        <v>60</v>
      </c>
      <c r="I32" s="87">
        <v>16446</v>
      </c>
      <c r="J32" s="87">
        <v>79</v>
      </c>
      <c r="K32" s="87">
        <v>10936</v>
      </c>
      <c r="L32" s="87">
        <v>131</v>
      </c>
      <c r="M32" s="87">
        <v>20199</v>
      </c>
      <c r="N32" s="87">
        <v>8</v>
      </c>
      <c r="O32" s="92">
        <v>7183</v>
      </c>
    </row>
    <row r="33" spans="1:15" ht="12.75">
      <c r="A33" s="76" t="s">
        <v>69</v>
      </c>
      <c r="B33" s="87">
        <v>60</v>
      </c>
      <c r="C33" s="87">
        <v>28256</v>
      </c>
      <c r="D33" s="87">
        <v>34</v>
      </c>
      <c r="E33" s="87">
        <v>24640</v>
      </c>
      <c r="F33" s="87">
        <v>26</v>
      </c>
      <c r="G33" s="87">
        <v>3616</v>
      </c>
      <c r="H33" s="87">
        <v>37</v>
      </c>
      <c r="I33" s="87">
        <v>14507</v>
      </c>
      <c r="J33" s="87">
        <v>23</v>
      </c>
      <c r="K33" s="87">
        <v>13749</v>
      </c>
      <c r="L33" s="87">
        <v>55</v>
      </c>
      <c r="M33" s="87">
        <v>17162</v>
      </c>
      <c r="N33" s="87">
        <v>5</v>
      </c>
      <c r="O33" s="92">
        <v>11094</v>
      </c>
    </row>
    <row r="34" spans="1:15" ht="12.75">
      <c r="A34" s="108" t="s">
        <v>70</v>
      </c>
      <c r="B34" s="87">
        <v>57</v>
      </c>
      <c r="C34" s="87">
        <v>23272</v>
      </c>
      <c r="D34" s="87">
        <v>35</v>
      </c>
      <c r="E34" s="87">
        <v>22265</v>
      </c>
      <c r="F34" s="87">
        <v>22</v>
      </c>
      <c r="G34" s="87">
        <v>1007</v>
      </c>
      <c r="H34" s="87">
        <v>36</v>
      </c>
      <c r="I34" s="87">
        <v>19838</v>
      </c>
      <c r="J34" s="87">
        <v>21</v>
      </c>
      <c r="K34" s="87">
        <v>3434</v>
      </c>
      <c r="L34" s="87">
        <v>39</v>
      </c>
      <c r="M34" s="87">
        <v>4612</v>
      </c>
      <c r="N34" s="87">
        <v>18</v>
      </c>
      <c r="O34" s="92">
        <v>18660</v>
      </c>
    </row>
    <row r="35" spans="1:15" ht="12.75">
      <c r="A35" s="109" t="s">
        <v>142</v>
      </c>
      <c r="B35" s="87">
        <v>26</v>
      </c>
      <c r="C35" s="87">
        <v>4070</v>
      </c>
      <c r="D35" s="87">
        <v>14</v>
      </c>
      <c r="E35" s="87">
        <v>3639</v>
      </c>
      <c r="F35" s="87">
        <v>12</v>
      </c>
      <c r="G35" s="87">
        <v>431</v>
      </c>
      <c r="H35" s="87">
        <v>20</v>
      </c>
      <c r="I35" s="87">
        <v>3032</v>
      </c>
      <c r="J35" s="87">
        <v>6</v>
      </c>
      <c r="K35" s="87">
        <v>1039</v>
      </c>
      <c r="L35" s="87">
        <v>18</v>
      </c>
      <c r="M35" s="87">
        <v>1897</v>
      </c>
      <c r="N35" s="87">
        <v>8</v>
      </c>
      <c r="O35" s="92">
        <v>2173</v>
      </c>
    </row>
    <row r="36" spans="1:15" ht="12.75">
      <c r="A36" s="110" t="s">
        <v>72</v>
      </c>
      <c r="B36" s="87">
        <v>35</v>
      </c>
      <c r="C36" s="87">
        <v>7543</v>
      </c>
      <c r="D36" s="92">
        <v>20</v>
      </c>
      <c r="E36" s="92">
        <v>6502</v>
      </c>
      <c r="F36" s="92">
        <v>15</v>
      </c>
      <c r="G36" s="92">
        <v>1041</v>
      </c>
      <c r="H36" s="92">
        <v>28</v>
      </c>
      <c r="I36" s="92">
        <v>6341</v>
      </c>
      <c r="J36" s="92">
        <v>7</v>
      </c>
      <c r="K36" s="92">
        <v>1202</v>
      </c>
      <c r="L36" s="87">
        <v>30</v>
      </c>
      <c r="M36" s="87">
        <v>6601</v>
      </c>
      <c r="N36" s="92">
        <v>5</v>
      </c>
      <c r="O36" s="92">
        <v>942</v>
      </c>
    </row>
    <row r="37" spans="1:15" ht="12.75">
      <c r="A37" s="111" t="s">
        <v>143</v>
      </c>
      <c r="B37" s="87">
        <v>151</v>
      </c>
      <c r="C37" s="87">
        <v>6108</v>
      </c>
      <c r="D37" s="92">
        <v>124</v>
      </c>
      <c r="E37" s="92">
        <v>5378</v>
      </c>
      <c r="F37" s="92">
        <v>27</v>
      </c>
      <c r="G37" s="92">
        <v>729</v>
      </c>
      <c r="H37" s="92">
        <v>37</v>
      </c>
      <c r="I37" s="92">
        <v>3385</v>
      </c>
      <c r="J37" s="92">
        <v>114</v>
      </c>
      <c r="K37" s="92">
        <v>2722</v>
      </c>
      <c r="L37" s="92">
        <v>148</v>
      </c>
      <c r="M37" s="92">
        <v>5893</v>
      </c>
      <c r="N37" s="92">
        <v>3</v>
      </c>
      <c r="O37" s="92">
        <v>215</v>
      </c>
    </row>
    <row r="38" spans="1:15" ht="12.75">
      <c r="A38" s="111" t="s">
        <v>8</v>
      </c>
      <c r="B38" s="87">
        <v>93</v>
      </c>
      <c r="C38" s="87">
        <v>7817</v>
      </c>
      <c r="D38" s="92">
        <v>65</v>
      </c>
      <c r="E38" s="92">
        <v>6257</v>
      </c>
      <c r="F38" s="92">
        <v>28</v>
      </c>
      <c r="G38" s="92">
        <v>1560</v>
      </c>
      <c r="H38" s="92">
        <v>42</v>
      </c>
      <c r="I38" s="92">
        <v>5098</v>
      </c>
      <c r="J38" s="92">
        <v>51</v>
      </c>
      <c r="K38" s="92">
        <v>2719</v>
      </c>
      <c r="L38" s="92">
        <v>91</v>
      </c>
      <c r="M38" s="92">
        <v>7617</v>
      </c>
      <c r="N38" s="92">
        <v>2</v>
      </c>
      <c r="O38" s="92">
        <v>200</v>
      </c>
    </row>
    <row r="39" spans="1:15" ht="12.75">
      <c r="A39" s="111" t="s">
        <v>9</v>
      </c>
      <c r="B39" s="87">
        <v>58</v>
      </c>
      <c r="C39" s="87">
        <v>5587</v>
      </c>
      <c r="D39" s="92">
        <v>32</v>
      </c>
      <c r="E39" s="92">
        <v>5019</v>
      </c>
      <c r="F39" s="92">
        <v>26</v>
      </c>
      <c r="G39" s="92">
        <v>568</v>
      </c>
      <c r="H39" s="92">
        <v>40</v>
      </c>
      <c r="I39" s="92">
        <v>5182</v>
      </c>
      <c r="J39" s="92">
        <v>18</v>
      </c>
      <c r="K39" s="92">
        <v>404</v>
      </c>
      <c r="L39" s="92">
        <v>57</v>
      </c>
      <c r="M39" s="92">
        <v>5516</v>
      </c>
      <c r="N39" s="92">
        <v>1</v>
      </c>
      <c r="O39" s="112">
        <f>+C39-M39</f>
        <v>71</v>
      </c>
    </row>
    <row r="40" spans="1:15" ht="12.75">
      <c r="A40" s="111" t="s">
        <v>144</v>
      </c>
      <c r="B40" s="87">
        <v>111</v>
      </c>
      <c r="C40" s="87">
        <v>4570</v>
      </c>
      <c r="D40" s="92">
        <v>62</v>
      </c>
      <c r="E40" s="92">
        <v>2862</v>
      </c>
      <c r="F40" s="92">
        <v>49</v>
      </c>
      <c r="G40" s="92">
        <v>1708</v>
      </c>
      <c r="H40" s="92">
        <v>59</v>
      </c>
      <c r="I40" s="92">
        <v>3522</v>
      </c>
      <c r="J40" s="92">
        <v>52</v>
      </c>
      <c r="K40" s="92">
        <v>1048</v>
      </c>
      <c r="L40" s="92">
        <v>105</v>
      </c>
      <c r="M40" s="92">
        <v>3852</v>
      </c>
      <c r="N40" s="92">
        <v>6</v>
      </c>
      <c r="O40" s="112">
        <f>+C40-M40</f>
        <v>718</v>
      </c>
    </row>
    <row r="41" spans="1:15" ht="12.75">
      <c r="A41" s="111" t="s">
        <v>145</v>
      </c>
      <c r="B41" s="87">
        <v>882</v>
      </c>
      <c r="C41" s="87">
        <v>14276</v>
      </c>
      <c r="D41" s="92">
        <v>751</v>
      </c>
      <c r="E41" s="92">
        <v>11557</v>
      </c>
      <c r="F41" s="92">
        <v>131</v>
      </c>
      <c r="G41" s="92">
        <v>2719</v>
      </c>
      <c r="H41" s="92">
        <v>167</v>
      </c>
      <c r="I41" s="92">
        <v>8326</v>
      </c>
      <c r="J41" s="92">
        <v>717</v>
      </c>
      <c r="K41" s="92">
        <v>5959</v>
      </c>
      <c r="L41" s="92">
        <v>872</v>
      </c>
      <c r="M41" s="92">
        <v>10241</v>
      </c>
      <c r="N41" s="92">
        <v>10</v>
      </c>
      <c r="O41" s="112">
        <f>+C41-M41</f>
        <v>4035</v>
      </c>
    </row>
    <row r="42" spans="1:15" ht="12.75">
      <c r="A42" s="111" t="s">
        <v>146</v>
      </c>
      <c r="B42" s="87">
        <v>1725</v>
      </c>
      <c r="C42" s="87">
        <v>20804</v>
      </c>
      <c r="D42" s="92">
        <v>1426</v>
      </c>
      <c r="E42" s="92">
        <v>14240</v>
      </c>
      <c r="F42" s="92">
        <v>299</v>
      </c>
      <c r="G42" s="92">
        <v>6564</v>
      </c>
      <c r="H42" s="92">
        <v>368</v>
      </c>
      <c r="I42" s="92">
        <v>9880</v>
      </c>
      <c r="J42" s="92">
        <v>1357</v>
      </c>
      <c r="K42" s="92">
        <v>10924</v>
      </c>
      <c r="L42" s="92">
        <v>1718</v>
      </c>
      <c r="M42" s="92">
        <v>16639</v>
      </c>
      <c r="N42" s="92">
        <v>7</v>
      </c>
      <c r="O42" s="112">
        <f>+C42-M42</f>
        <v>4165</v>
      </c>
    </row>
    <row r="43" spans="1:15" ht="12.75">
      <c r="A43" s="111" t="s">
        <v>147</v>
      </c>
      <c r="B43" s="87">
        <v>1692</v>
      </c>
      <c r="C43" s="87">
        <v>27633</v>
      </c>
      <c r="D43" s="92">
        <v>1342</v>
      </c>
      <c r="E43" s="92">
        <v>21045</v>
      </c>
      <c r="F43" s="92">
        <v>350</v>
      </c>
      <c r="G43" s="92">
        <v>6588</v>
      </c>
      <c r="H43" s="92">
        <v>453</v>
      </c>
      <c r="I43" s="92">
        <v>11061</v>
      </c>
      <c r="J43" s="92">
        <v>1239</v>
      </c>
      <c r="K43" s="92">
        <v>16572</v>
      </c>
      <c r="L43" s="92">
        <v>1684</v>
      </c>
      <c r="M43" s="92">
        <v>26270</v>
      </c>
      <c r="N43" s="92">
        <v>8</v>
      </c>
      <c r="O43" s="112">
        <f>+C43-M43</f>
        <v>1363</v>
      </c>
    </row>
    <row r="44" spans="1:15" ht="12.75">
      <c r="A44" s="113" t="s">
        <v>148</v>
      </c>
      <c r="B44" s="95">
        <v>1143</v>
      </c>
      <c r="C44" s="95">
        <v>24372</v>
      </c>
      <c r="D44" s="96">
        <v>773</v>
      </c>
      <c r="E44" s="96">
        <v>15449</v>
      </c>
      <c r="F44" s="96">
        <v>370</v>
      </c>
      <c r="G44" s="96">
        <v>8923</v>
      </c>
      <c r="H44" s="96">
        <v>451</v>
      </c>
      <c r="I44" s="96">
        <v>16508</v>
      </c>
      <c r="J44" s="96">
        <v>692</v>
      </c>
      <c r="K44" s="96">
        <v>7864</v>
      </c>
      <c r="L44" s="114" t="s">
        <v>171</v>
      </c>
      <c r="M44" s="114" t="s">
        <v>171</v>
      </c>
      <c r="N44" s="114" t="s">
        <v>171</v>
      </c>
      <c r="O44" s="114" t="s">
        <v>171</v>
      </c>
    </row>
    <row r="45" spans="1:14" ht="12.75">
      <c r="A45" s="115"/>
      <c r="B45" s="87"/>
      <c r="C45" s="87"/>
      <c r="D45" s="92"/>
      <c r="E45" s="92"/>
      <c r="F45" s="92"/>
      <c r="G45" s="92"/>
      <c r="H45" s="92"/>
      <c r="I45" s="92"/>
      <c r="J45" s="92"/>
      <c r="K45" s="92"/>
      <c r="L45" s="116"/>
      <c r="M45" s="116"/>
      <c r="N45" s="116"/>
    </row>
    <row r="46" spans="1:14" ht="12.75">
      <c r="A46" s="98" t="s">
        <v>149</v>
      </c>
      <c r="B46" s="81"/>
      <c r="C46" s="81"/>
      <c r="D46" s="82"/>
      <c r="E46" s="82"/>
      <c r="F46" s="82"/>
      <c r="G46" s="82"/>
      <c r="H46" s="82"/>
      <c r="I46" s="82"/>
      <c r="J46" s="82"/>
      <c r="K46" s="82"/>
      <c r="L46" s="79"/>
      <c r="M46" s="79"/>
      <c r="N46" s="79"/>
    </row>
    <row r="47" spans="1:14" ht="12.75">
      <c r="A47" s="98" t="s">
        <v>172</v>
      </c>
      <c r="B47" s="81"/>
      <c r="C47" s="81"/>
      <c r="D47" s="82"/>
      <c r="E47" s="82"/>
      <c r="F47" s="82"/>
      <c r="G47" s="82"/>
      <c r="H47" s="82"/>
      <c r="I47" s="82"/>
      <c r="J47" s="82"/>
      <c r="K47" s="82"/>
      <c r="L47" s="79"/>
      <c r="M47" s="79"/>
      <c r="N47" s="79"/>
    </row>
    <row r="48" spans="1:14" ht="12.75">
      <c r="A48" s="98" t="s">
        <v>153</v>
      </c>
      <c r="B48" s="81"/>
      <c r="C48" s="81"/>
      <c r="D48" s="82"/>
      <c r="E48" s="82"/>
      <c r="F48" s="79"/>
      <c r="G48" s="79"/>
      <c r="H48" s="79"/>
      <c r="I48" s="79"/>
      <c r="J48" s="79"/>
      <c r="K48" s="79"/>
      <c r="L48" s="79"/>
      <c r="M48" s="79"/>
      <c r="N48" s="79"/>
    </row>
    <row r="50" ht="12.75">
      <c r="A50" s="464" t="s">
        <v>679</v>
      </c>
    </row>
  </sheetData>
  <mergeCells count="10">
    <mergeCell ref="B2:C2"/>
    <mergeCell ref="D2:G2"/>
    <mergeCell ref="H2:K2"/>
    <mergeCell ref="L2:N2"/>
    <mergeCell ref="L4:M4"/>
    <mergeCell ref="N4:O4"/>
    <mergeCell ref="D4:E4"/>
    <mergeCell ref="F4:G4"/>
    <mergeCell ref="H4:I4"/>
    <mergeCell ref="J4:K4"/>
  </mergeCells>
  <hyperlinks>
    <hyperlink ref="A50" location="'Table-13-a'!A1" display="Back"/>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R52"/>
  <sheetViews>
    <sheetView workbookViewId="0" topLeftCell="A1">
      <selection activeCell="A50" sqref="A50"/>
    </sheetView>
  </sheetViews>
  <sheetFormatPr defaultColWidth="9.140625" defaultRowHeight="12.75"/>
  <cols>
    <col min="1" max="1" width="27.57421875" style="0" customWidth="1"/>
    <col min="2" max="11" width="7.8515625" style="0" customWidth="1"/>
  </cols>
  <sheetData>
    <row r="1" spans="1:15" ht="12.75">
      <c r="A1" s="70" t="s">
        <v>173</v>
      </c>
      <c r="B1" s="5"/>
      <c r="C1" s="5"/>
      <c r="D1" s="5"/>
      <c r="E1" s="5"/>
      <c r="F1" s="5"/>
      <c r="G1" s="5"/>
      <c r="H1" s="5"/>
      <c r="I1" s="5"/>
      <c r="J1" s="5"/>
      <c r="K1" s="5"/>
      <c r="L1" s="73"/>
      <c r="M1" s="74"/>
      <c r="N1" s="73"/>
      <c r="O1" s="73"/>
    </row>
    <row r="2" spans="1:15" ht="12.75">
      <c r="A2" t="s">
        <v>104</v>
      </c>
      <c r="B2" s="449" t="s">
        <v>99</v>
      </c>
      <c r="C2" s="449"/>
      <c r="D2" s="450" t="s">
        <v>174</v>
      </c>
      <c r="E2" s="450"/>
      <c r="F2" s="450"/>
      <c r="G2" s="450"/>
      <c r="H2" s="450"/>
      <c r="I2" s="450"/>
      <c r="J2" s="450"/>
      <c r="K2" s="450"/>
      <c r="L2" s="449"/>
      <c r="M2" s="449"/>
      <c r="N2" s="449"/>
      <c r="O2" s="73"/>
    </row>
    <row r="3" spans="1:15" ht="12.75">
      <c r="A3" s="107" t="s">
        <v>175</v>
      </c>
      <c r="B3" t="s">
        <v>106</v>
      </c>
      <c r="D3" t="s">
        <v>106</v>
      </c>
      <c r="F3" t="s">
        <v>113</v>
      </c>
      <c r="H3" t="s">
        <v>114</v>
      </c>
      <c r="I3" s="107" t="s">
        <v>176</v>
      </c>
      <c r="J3" t="s">
        <v>642</v>
      </c>
      <c r="L3" s="73"/>
      <c r="M3" s="74"/>
      <c r="N3" s="73"/>
      <c r="O3" s="73"/>
    </row>
    <row r="4" spans="4:15" ht="12.75">
      <c r="D4" s="449" t="s">
        <v>177</v>
      </c>
      <c r="E4" s="449"/>
      <c r="F4" s="449" t="s">
        <v>178</v>
      </c>
      <c r="G4" s="449"/>
      <c r="H4" s="449" t="s">
        <v>179</v>
      </c>
      <c r="I4" s="449"/>
      <c r="J4" s="449" t="s">
        <v>180</v>
      </c>
      <c r="K4" s="449"/>
      <c r="L4" s="449"/>
      <c r="M4" s="451"/>
      <c r="N4" s="29"/>
      <c r="O4" s="73"/>
    </row>
    <row r="5" spans="4:15" ht="12.75">
      <c r="D5" t="s">
        <v>106</v>
      </c>
      <c r="F5" t="s">
        <v>113</v>
      </c>
      <c r="H5" t="s">
        <v>114</v>
      </c>
      <c r="J5" t="s">
        <v>642</v>
      </c>
      <c r="L5" s="73"/>
      <c r="M5" s="74"/>
      <c r="N5" s="73"/>
      <c r="O5" s="73"/>
    </row>
    <row r="6" spans="1:15" ht="12.75">
      <c r="A6" s="5"/>
      <c r="B6" s="22" t="s">
        <v>117</v>
      </c>
      <c r="C6" s="22" t="s">
        <v>11</v>
      </c>
      <c r="D6" s="22" t="s">
        <v>117</v>
      </c>
      <c r="E6" s="22" t="s">
        <v>11</v>
      </c>
      <c r="F6" s="22" t="s">
        <v>117</v>
      </c>
      <c r="G6" s="22" t="s">
        <v>11</v>
      </c>
      <c r="H6" s="22" t="s">
        <v>117</v>
      </c>
      <c r="I6" s="22" t="s">
        <v>11</v>
      </c>
      <c r="J6" s="22" t="s">
        <v>117</v>
      </c>
      <c r="K6" s="22" t="s">
        <v>11</v>
      </c>
      <c r="L6" s="28"/>
      <c r="M6" s="74"/>
      <c r="N6" s="28"/>
      <c r="O6" s="73"/>
    </row>
    <row r="7" spans="1:15" ht="12.75">
      <c r="A7" s="76" t="s">
        <v>118</v>
      </c>
      <c r="B7" s="28"/>
      <c r="C7" s="28"/>
      <c r="D7" s="28"/>
      <c r="E7" s="28"/>
      <c r="F7" s="28"/>
      <c r="G7" s="28"/>
      <c r="H7" s="28"/>
      <c r="I7" s="28"/>
      <c r="J7" s="28"/>
      <c r="K7" s="28"/>
      <c r="L7" s="28"/>
      <c r="M7" s="74"/>
      <c r="N7" s="28"/>
      <c r="O7" s="73"/>
    </row>
    <row r="8" spans="1:16" ht="12.75">
      <c r="A8" s="77" t="s">
        <v>181</v>
      </c>
      <c r="B8" s="55">
        <v>14</v>
      </c>
      <c r="C8" s="55">
        <v>3000</v>
      </c>
      <c r="D8" s="55">
        <v>4</v>
      </c>
      <c r="E8" s="55">
        <v>1446</v>
      </c>
      <c r="F8" s="55">
        <v>0</v>
      </c>
      <c r="G8" s="55">
        <v>0</v>
      </c>
      <c r="H8" s="55">
        <v>8</v>
      </c>
      <c r="I8" s="55">
        <v>1371</v>
      </c>
      <c r="J8" s="55">
        <v>2</v>
      </c>
      <c r="K8" s="55">
        <v>184</v>
      </c>
      <c r="L8" s="55"/>
      <c r="M8" s="55"/>
      <c r="N8" s="55"/>
      <c r="O8" s="55"/>
      <c r="P8" s="79"/>
    </row>
    <row r="9" spans="1:18" ht="12.75">
      <c r="A9" s="78" t="s">
        <v>120</v>
      </c>
      <c r="B9" s="81">
        <v>15</v>
      </c>
      <c r="C9" s="81">
        <v>7724</v>
      </c>
      <c r="D9" s="81">
        <v>1</v>
      </c>
      <c r="E9" s="81">
        <v>37</v>
      </c>
      <c r="F9" s="81">
        <v>0</v>
      </c>
      <c r="G9" s="81">
        <v>0</v>
      </c>
      <c r="H9" s="81">
        <v>6</v>
      </c>
      <c r="I9" s="81">
        <v>7001</v>
      </c>
      <c r="J9" s="81">
        <v>8</v>
      </c>
      <c r="K9" s="81">
        <v>686</v>
      </c>
      <c r="L9" s="81"/>
      <c r="M9" s="81"/>
      <c r="N9" s="81"/>
      <c r="O9" s="104"/>
      <c r="P9" s="43"/>
      <c r="Q9" s="43"/>
      <c r="R9" s="43"/>
    </row>
    <row r="10" spans="1:18" ht="12.75">
      <c r="A10" s="78" t="s">
        <v>121</v>
      </c>
      <c r="B10" s="55">
        <v>10</v>
      </c>
      <c r="C10" s="55">
        <v>3575</v>
      </c>
      <c r="D10" s="55">
        <v>2</v>
      </c>
      <c r="E10" s="55">
        <v>1024</v>
      </c>
      <c r="F10" s="55">
        <v>0</v>
      </c>
      <c r="G10" s="55">
        <v>0</v>
      </c>
      <c r="H10" s="55">
        <v>4</v>
      </c>
      <c r="I10" s="55">
        <v>651</v>
      </c>
      <c r="J10" s="55">
        <v>4</v>
      </c>
      <c r="K10" s="55">
        <v>1900</v>
      </c>
      <c r="L10" s="55"/>
      <c r="M10" s="55"/>
      <c r="N10" s="55"/>
      <c r="O10" s="55"/>
      <c r="P10" s="79"/>
      <c r="Q10" s="79"/>
      <c r="R10" s="79"/>
    </row>
    <row r="11" spans="1:15" ht="12.75">
      <c r="A11" s="78" t="s">
        <v>122</v>
      </c>
      <c r="B11" s="55">
        <v>3</v>
      </c>
      <c r="C11" s="55">
        <v>312</v>
      </c>
      <c r="D11" s="55">
        <v>1</v>
      </c>
      <c r="E11" s="55">
        <v>170</v>
      </c>
      <c r="F11" s="55">
        <v>0</v>
      </c>
      <c r="G11" s="55">
        <v>0</v>
      </c>
      <c r="H11" s="55">
        <v>2</v>
      </c>
      <c r="I11" s="55">
        <v>142</v>
      </c>
      <c r="J11" s="55">
        <v>0</v>
      </c>
      <c r="K11" s="55">
        <v>0</v>
      </c>
      <c r="L11" s="28"/>
      <c r="M11" s="74"/>
      <c r="N11" s="28"/>
      <c r="O11" s="73"/>
    </row>
    <row r="12" spans="1:18" ht="12.75">
      <c r="A12" s="78" t="s">
        <v>168</v>
      </c>
      <c r="B12" s="81">
        <v>21</v>
      </c>
      <c r="C12" s="81">
        <v>1330</v>
      </c>
      <c r="D12" s="81">
        <v>6</v>
      </c>
      <c r="E12" s="81">
        <v>268</v>
      </c>
      <c r="F12" s="81">
        <v>1</v>
      </c>
      <c r="G12" s="81">
        <v>76</v>
      </c>
      <c r="H12" s="81">
        <v>13</v>
      </c>
      <c r="I12" s="81">
        <v>943</v>
      </c>
      <c r="J12" s="81">
        <v>1</v>
      </c>
      <c r="K12" s="81">
        <v>42</v>
      </c>
      <c r="L12" s="55"/>
      <c r="M12" s="55"/>
      <c r="N12" s="55"/>
      <c r="O12" s="55"/>
      <c r="P12" s="79"/>
      <c r="Q12" s="79"/>
      <c r="R12" s="79"/>
    </row>
    <row r="13" spans="1:15" ht="12.75">
      <c r="A13" s="83" t="s">
        <v>124</v>
      </c>
      <c r="B13" s="55">
        <v>5</v>
      </c>
      <c r="C13" s="55">
        <v>707</v>
      </c>
      <c r="D13" s="55">
        <v>1</v>
      </c>
      <c r="E13" s="55">
        <v>21</v>
      </c>
      <c r="F13" s="55">
        <v>0</v>
      </c>
      <c r="G13" s="55">
        <v>0</v>
      </c>
      <c r="H13" s="55">
        <v>4</v>
      </c>
      <c r="I13" s="55">
        <v>686</v>
      </c>
      <c r="J13" s="55">
        <v>0</v>
      </c>
      <c r="K13" s="55">
        <v>0</v>
      </c>
      <c r="L13" s="28"/>
      <c r="M13" s="74"/>
      <c r="N13" s="28"/>
      <c r="O13" s="73"/>
    </row>
    <row r="14" spans="1:16" ht="12.75">
      <c r="A14" s="80" t="s">
        <v>125</v>
      </c>
      <c r="B14" s="81">
        <v>2</v>
      </c>
      <c r="C14" s="81">
        <v>808</v>
      </c>
      <c r="D14" s="81">
        <v>0</v>
      </c>
      <c r="E14" s="81">
        <v>0</v>
      </c>
      <c r="F14" s="81">
        <v>0</v>
      </c>
      <c r="G14" s="81">
        <v>0</v>
      </c>
      <c r="H14" s="81">
        <v>0</v>
      </c>
      <c r="I14" s="81">
        <v>0</v>
      </c>
      <c r="J14" s="81">
        <v>2</v>
      </c>
      <c r="K14" s="81">
        <v>808</v>
      </c>
      <c r="L14" s="81"/>
      <c r="M14" s="81"/>
      <c r="N14" s="81"/>
      <c r="O14" s="81"/>
      <c r="P14" s="82"/>
    </row>
    <row r="15" spans="1:15" ht="12.75">
      <c r="A15" s="85" t="s">
        <v>126</v>
      </c>
      <c r="B15" s="55">
        <v>6</v>
      </c>
      <c r="C15" s="55">
        <v>253</v>
      </c>
      <c r="D15" s="55">
        <v>2</v>
      </c>
      <c r="E15" s="55">
        <v>76</v>
      </c>
      <c r="F15" s="55">
        <v>0</v>
      </c>
      <c r="G15" s="55">
        <v>0</v>
      </c>
      <c r="H15" s="55">
        <v>2</v>
      </c>
      <c r="I15" s="55">
        <v>151</v>
      </c>
      <c r="J15" s="55">
        <v>2</v>
      </c>
      <c r="K15" s="55">
        <v>27</v>
      </c>
      <c r="L15" s="55"/>
      <c r="M15" s="55"/>
      <c r="N15" s="28"/>
      <c r="O15" s="73"/>
    </row>
    <row r="16" spans="1:13" ht="12.75">
      <c r="A16" s="107" t="s">
        <v>127</v>
      </c>
      <c r="B16" s="79">
        <v>6</v>
      </c>
      <c r="C16" s="79">
        <v>1300</v>
      </c>
      <c r="D16" s="79">
        <v>1</v>
      </c>
      <c r="E16" s="79">
        <v>98</v>
      </c>
      <c r="F16" s="79">
        <v>2</v>
      </c>
      <c r="G16" s="79">
        <v>432</v>
      </c>
      <c r="H16" s="79">
        <v>3</v>
      </c>
      <c r="I16" s="79">
        <v>770</v>
      </c>
      <c r="J16" s="79">
        <v>0</v>
      </c>
      <c r="K16" s="79">
        <v>0</v>
      </c>
      <c r="L16" s="79"/>
      <c r="M16" s="79"/>
    </row>
    <row r="17" spans="1:15" ht="12.75">
      <c r="A17" s="85" t="s">
        <v>128</v>
      </c>
      <c r="B17" s="55">
        <v>13</v>
      </c>
      <c r="C17" s="55">
        <v>9132</v>
      </c>
      <c r="D17" s="55">
        <v>3</v>
      </c>
      <c r="E17" s="55">
        <v>157</v>
      </c>
      <c r="F17" s="55">
        <v>1</v>
      </c>
      <c r="G17" s="55">
        <v>8</v>
      </c>
      <c r="H17" s="55">
        <v>4</v>
      </c>
      <c r="I17" s="55">
        <v>8285</v>
      </c>
      <c r="J17" s="55">
        <v>4</v>
      </c>
      <c r="K17" s="55">
        <v>682</v>
      </c>
      <c r="L17" s="28"/>
      <c r="M17" s="74"/>
      <c r="N17" s="28"/>
      <c r="O17" s="73"/>
    </row>
    <row r="18" spans="1:15" ht="12.75">
      <c r="A18" s="76" t="s">
        <v>68</v>
      </c>
      <c r="B18" s="55"/>
      <c r="C18" s="55"/>
      <c r="D18" s="55"/>
      <c r="E18" s="55"/>
      <c r="F18" s="55"/>
      <c r="G18" s="55"/>
      <c r="H18" s="55"/>
      <c r="I18" s="55"/>
      <c r="J18" s="55"/>
      <c r="K18" s="55"/>
      <c r="L18" s="28"/>
      <c r="M18" s="74"/>
      <c r="N18" s="28"/>
      <c r="O18" s="73"/>
    </row>
    <row r="19" spans="1:15" ht="12.75">
      <c r="A19" s="85" t="s">
        <v>170</v>
      </c>
      <c r="B19" s="55">
        <v>21</v>
      </c>
      <c r="C19" s="55">
        <v>1416</v>
      </c>
      <c r="D19" s="55">
        <v>4</v>
      </c>
      <c r="E19" s="55">
        <v>377</v>
      </c>
      <c r="F19" s="55">
        <v>3</v>
      </c>
      <c r="G19" s="55">
        <v>207</v>
      </c>
      <c r="H19" s="55">
        <v>10</v>
      </c>
      <c r="I19" s="55">
        <v>563</v>
      </c>
      <c r="J19" s="55">
        <v>4</v>
      </c>
      <c r="K19" s="55">
        <v>270</v>
      </c>
      <c r="L19" s="28"/>
      <c r="M19" s="74"/>
      <c r="N19" s="28"/>
      <c r="O19" s="73"/>
    </row>
    <row r="20" spans="1:15" ht="12.75">
      <c r="A20" s="85" t="s">
        <v>130</v>
      </c>
      <c r="B20">
        <v>17</v>
      </c>
      <c r="C20">
        <v>2790</v>
      </c>
      <c r="D20">
        <v>3</v>
      </c>
      <c r="E20">
        <v>753</v>
      </c>
      <c r="F20">
        <v>2</v>
      </c>
      <c r="G20">
        <v>216</v>
      </c>
      <c r="H20">
        <v>3</v>
      </c>
      <c r="I20">
        <v>244</v>
      </c>
      <c r="J20">
        <v>9</v>
      </c>
      <c r="K20">
        <v>1577</v>
      </c>
      <c r="L20" s="28"/>
      <c r="M20" s="74"/>
      <c r="N20" s="28"/>
      <c r="O20" s="102"/>
    </row>
    <row r="21" spans="1:15" ht="12.75">
      <c r="A21" s="117" t="s">
        <v>131</v>
      </c>
      <c r="B21">
        <v>13</v>
      </c>
      <c r="C21">
        <v>3798</v>
      </c>
      <c r="D21">
        <v>1</v>
      </c>
      <c r="E21">
        <v>321</v>
      </c>
      <c r="F21">
        <v>0</v>
      </c>
      <c r="G21">
        <v>0</v>
      </c>
      <c r="H21">
        <v>9</v>
      </c>
      <c r="I21">
        <v>2574</v>
      </c>
      <c r="J21">
        <v>3</v>
      </c>
      <c r="K21">
        <v>903</v>
      </c>
      <c r="L21" s="55"/>
      <c r="M21" s="55"/>
      <c r="N21" s="55"/>
      <c r="O21" s="73"/>
    </row>
    <row r="22" spans="1:15" ht="12.75">
      <c r="A22" s="107" t="s">
        <v>132</v>
      </c>
      <c r="B22" s="55">
        <v>17</v>
      </c>
      <c r="C22" s="55">
        <v>8984</v>
      </c>
      <c r="D22" s="55">
        <v>6</v>
      </c>
      <c r="E22" s="55">
        <v>1070</v>
      </c>
      <c r="F22" s="55">
        <v>1</v>
      </c>
      <c r="G22" s="55">
        <v>71</v>
      </c>
      <c r="H22" s="55">
        <v>5</v>
      </c>
      <c r="I22" s="55">
        <v>7624</v>
      </c>
      <c r="J22" s="55">
        <v>5</v>
      </c>
      <c r="K22" s="55">
        <v>219</v>
      </c>
      <c r="L22" s="55"/>
      <c r="M22" s="55"/>
      <c r="N22" s="55"/>
      <c r="O22" s="73"/>
    </row>
    <row r="23" spans="1:15" ht="12.75">
      <c r="A23" s="85" t="s">
        <v>133</v>
      </c>
      <c r="B23" s="55">
        <v>9</v>
      </c>
      <c r="C23" s="55">
        <v>1007</v>
      </c>
      <c r="D23" s="55">
        <v>1</v>
      </c>
      <c r="E23" s="55">
        <v>240</v>
      </c>
      <c r="F23" s="55">
        <v>0</v>
      </c>
      <c r="G23" s="55">
        <v>0</v>
      </c>
      <c r="H23" s="55">
        <v>7</v>
      </c>
      <c r="I23" s="55">
        <v>668</v>
      </c>
      <c r="J23" s="55">
        <v>1</v>
      </c>
      <c r="K23" s="55">
        <v>99</v>
      </c>
      <c r="L23" s="55"/>
      <c r="M23" s="55"/>
      <c r="N23" s="55"/>
      <c r="O23" s="73"/>
    </row>
    <row r="24" spans="1:15" ht="12.75">
      <c r="A24" s="84" t="s">
        <v>134</v>
      </c>
      <c r="B24" s="55">
        <v>7</v>
      </c>
      <c r="C24" s="55">
        <v>706</v>
      </c>
      <c r="D24" s="55">
        <v>1</v>
      </c>
      <c r="E24" s="55">
        <v>33</v>
      </c>
      <c r="F24" s="55">
        <v>1</v>
      </c>
      <c r="G24" s="55">
        <v>38</v>
      </c>
      <c r="H24" s="55">
        <v>2</v>
      </c>
      <c r="I24" s="55">
        <v>305</v>
      </c>
      <c r="J24" s="55">
        <v>3</v>
      </c>
      <c r="K24" s="55">
        <v>330</v>
      </c>
      <c r="L24" s="55"/>
      <c r="M24" s="55"/>
      <c r="N24" s="55"/>
      <c r="O24" s="73"/>
    </row>
    <row r="25" spans="1:15" ht="12.75">
      <c r="A25" s="85" t="s">
        <v>135</v>
      </c>
      <c r="B25" s="55">
        <v>12</v>
      </c>
      <c r="C25" s="55">
        <v>1785</v>
      </c>
      <c r="D25" s="55">
        <v>4</v>
      </c>
      <c r="E25" s="55">
        <v>173</v>
      </c>
      <c r="F25" s="55">
        <v>1</v>
      </c>
      <c r="G25" s="55">
        <v>4</v>
      </c>
      <c r="H25" s="55">
        <v>5</v>
      </c>
      <c r="I25" s="55">
        <v>1592</v>
      </c>
      <c r="J25" s="55">
        <v>2</v>
      </c>
      <c r="K25" s="55">
        <v>17</v>
      </c>
      <c r="L25" s="55"/>
      <c r="M25" s="55"/>
      <c r="N25" s="55"/>
      <c r="O25" s="73"/>
    </row>
    <row r="26" spans="1:15" ht="12.75">
      <c r="A26" s="85" t="s">
        <v>136</v>
      </c>
      <c r="B26" s="55">
        <v>9</v>
      </c>
      <c r="C26" s="55">
        <v>950</v>
      </c>
      <c r="D26" s="55">
        <v>2</v>
      </c>
      <c r="E26" s="55">
        <v>388</v>
      </c>
      <c r="F26" s="55">
        <v>0</v>
      </c>
      <c r="G26" s="55">
        <v>0</v>
      </c>
      <c r="H26" s="55">
        <v>4</v>
      </c>
      <c r="I26" s="55">
        <v>384</v>
      </c>
      <c r="J26" s="55">
        <v>3</v>
      </c>
      <c r="K26" s="55">
        <v>177</v>
      </c>
      <c r="L26" s="55"/>
      <c r="M26" s="55"/>
      <c r="N26" s="55"/>
      <c r="O26" s="73"/>
    </row>
    <row r="27" spans="1:15" ht="12.75">
      <c r="A27" s="85" t="s">
        <v>137</v>
      </c>
      <c r="B27" s="55">
        <v>9</v>
      </c>
      <c r="C27" s="55">
        <v>2050</v>
      </c>
      <c r="D27" s="55">
        <v>0</v>
      </c>
      <c r="E27" s="55">
        <v>0</v>
      </c>
      <c r="F27" s="55">
        <v>1</v>
      </c>
      <c r="G27" s="55">
        <v>44</v>
      </c>
      <c r="H27" s="55">
        <v>2</v>
      </c>
      <c r="I27" s="55">
        <v>174</v>
      </c>
      <c r="J27" s="55">
        <v>6</v>
      </c>
      <c r="K27" s="55">
        <v>1832</v>
      </c>
      <c r="L27" s="73"/>
      <c r="M27" s="74"/>
      <c r="N27" s="73"/>
      <c r="O27" s="73"/>
    </row>
    <row r="28" spans="1:15" ht="12.75">
      <c r="A28" s="84" t="s">
        <v>138</v>
      </c>
      <c r="B28" s="55">
        <v>9</v>
      </c>
      <c r="C28" s="55">
        <v>932</v>
      </c>
      <c r="D28" s="55">
        <v>5</v>
      </c>
      <c r="E28" s="55">
        <v>529</v>
      </c>
      <c r="F28" s="55">
        <v>1</v>
      </c>
      <c r="G28" s="55">
        <v>16</v>
      </c>
      <c r="H28" s="55">
        <v>2</v>
      </c>
      <c r="I28" s="55">
        <v>376</v>
      </c>
      <c r="J28" s="55">
        <v>1</v>
      </c>
      <c r="K28" s="55">
        <v>12</v>
      </c>
      <c r="L28" s="73"/>
      <c r="M28" s="55"/>
      <c r="N28" s="73"/>
      <c r="O28" s="73"/>
    </row>
    <row r="29" spans="1:15" ht="12.75">
      <c r="A29" s="107" t="s">
        <v>139</v>
      </c>
      <c r="B29">
        <v>8</v>
      </c>
      <c r="C29">
        <v>325</v>
      </c>
      <c r="D29">
        <v>2</v>
      </c>
      <c r="E29">
        <v>56</v>
      </c>
      <c r="F29">
        <v>2</v>
      </c>
      <c r="G29">
        <v>79</v>
      </c>
      <c r="H29">
        <v>3</v>
      </c>
      <c r="I29">
        <v>145</v>
      </c>
      <c r="J29">
        <v>1</v>
      </c>
      <c r="K29">
        <v>45</v>
      </c>
      <c r="L29" s="73"/>
      <c r="M29" s="55"/>
      <c r="N29" s="73"/>
      <c r="O29" s="73"/>
    </row>
    <row r="30" spans="1:15" ht="12.75">
      <c r="A30" s="107" t="s">
        <v>140</v>
      </c>
      <c r="B30">
        <v>8</v>
      </c>
      <c r="C30">
        <v>2637</v>
      </c>
      <c r="D30">
        <v>1</v>
      </c>
      <c r="E30">
        <v>1450</v>
      </c>
      <c r="F30">
        <v>1</v>
      </c>
      <c r="G30">
        <v>820</v>
      </c>
      <c r="H30">
        <v>4</v>
      </c>
      <c r="I30">
        <v>313</v>
      </c>
      <c r="J30">
        <v>2</v>
      </c>
      <c r="K30">
        <v>54</v>
      </c>
      <c r="M30" s="100"/>
      <c r="O30" s="73"/>
    </row>
    <row r="31" spans="1:15" ht="12.75">
      <c r="A31" s="107"/>
      <c r="M31" s="100"/>
      <c r="O31" s="73"/>
    </row>
    <row r="32" spans="1:15" ht="12.75">
      <c r="A32" s="76" t="s">
        <v>68</v>
      </c>
      <c r="B32" s="87">
        <v>138</v>
      </c>
      <c r="C32" s="87">
        <v>27382</v>
      </c>
      <c r="D32" s="87">
        <v>30</v>
      </c>
      <c r="E32" s="87">
        <v>5389</v>
      </c>
      <c r="F32" s="87">
        <v>13</v>
      </c>
      <c r="G32" s="87">
        <v>1495</v>
      </c>
      <c r="H32" s="87">
        <v>56</v>
      </c>
      <c r="I32" s="87">
        <v>14963</v>
      </c>
      <c r="J32" s="87">
        <v>40</v>
      </c>
      <c r="K32" s="87">
        <v>5535</v>
      </c>
      <c r="L32" s="87"/>
      <c r="M32" s="87"/>
      <c r="N32" s="87"/>
      <c r="O32" s="73"/>
    </row>
    <row r="33" spans="1:15" ht="12.75">
      <c r="A33" s="76" t="s">
        <v>69</v>
      </c>
      <c r="B33" s="87">
        <v>60</v>
      </c>
      <c r="C33" s="87">
        <v>28256</v>
      </c>
      <c r="D33" s="87">
        <v>8</v>
      </c>
      <c r="E33" s="87">
        <v>8725</v>
      </c>
      <c r="F33" s="87">
        <v>7</v>
      </c>
      <c r="G33" s="87">
        <v>204</v>
      </c>
      <c r="H33" s="87">
        <v>34</v>
      </c>
      <c r="I33" s="87">
        <v>17951</v>
      </c>
      <c r="J33" s="87">
        <v>11</v>
      </c>
      <c r="K33" s="87">
        <v>1377</v>
      </c>
      <c r="L33" s="87"/>
      <c r="M33" s="87"/>
      <c r="N33" s="87"/>
      <c r="O33" s="73"/>
    </row>
    <row r="34" spans="1:15" ht="12.75">
      <c r="A34" s="108" t="s">
        <v>70</v>
      </c>
      <c r="B34" s="87">
        <v>57</v>
      </c>
      <c r="C34" s="87">
        <v>23272</v>
      </c>
      <c r="D34" s="87">
        <v>15</v>
      </c>
      <c r="E34" s="87">
        <v>14576</v>
      </c>
      <c r="F34" s="87">
        <v>7</v>
      </c>
      <c r="G34" s="87">
        <v>636</v>
      </c>
      <c r="H34" s="87">
        <v>21</v>
      </c>
      <c r="I34" s="87">
        <v>6826</v>
      </c>
      <c r="J34" s="87">
        <v>14</v>
      </c>
      <c r="K34" s="87">
        <v>1235</v>
      </c>
      <c r="L34" s="87"/>
      <c r="M34" s="87"/>
      <c r="N34" s="87"/>
      <c r="O34" s="73"/>
    </row>
    <row r="35" spans="1:15" ht="12.75">
      <c r="A35" s="109" t="s">
        <v>142</v>
      </c>
      <c r="B35" s="87">
        <v>26</v>
      </c>
      <c r="C35" s="87">
        <v>4070</v>
      </c>
      <c r="D35" s="87">
        <v>1</v>
      </c>
      <c r="E35" s="87">
        <v>8</v>
      </c>
      <c r="F35" s="87">
        <v>3</v>
      </c>
      <c r="G35" s="87">
        <v>117</v>
      </c>
      <c r="H35" s="87">
        <v>13</v>
      </c>
      <c r="I35" s="87">
        <v>3358</v>
      </c>
      <c r="J35" s="87">
        <v>9</v>
      </c>
      <c r="K35" s="87">
        <v>588</v>
      </c>
      <c r="L35" s="87"/>
      <c r="M35" s="87"/>
      <c r="N35" s="87"/>
      <c r="O35" s="73"/>
    </row>
    <row r="36" spans="1:15" ht="12.75">
      <c r="A36" s="109" t="s">
        <v>72</v>
      </c>
      <c r="B36" s="87">
        <v>35</v>
      </c>
      <c r="C36" s="87">
        <v>7543</v>
      </c>
      <c r="D36" s="92">
        <v>3</v>
      </c>
      <c r="E36" s="92">
        <v>1002</v>
      </c>
      <c r="F36" s="92">
        <v>2</v>
      </c>
      <c r="G36" s="92">
        <v>180</v>
      </c>
      <c r="H36" s="92">
        <v>23</v>
      </c>
      <c r="I36" s="92">
        <v>5942</v>
      </c>
      <c r="J36" s="92">
        <v>7</v>
      </c>
      <c r="K36" s="92">
        <v>419</v>
      </c>
      <c r="L36" s="87"/>
      <c r="M36" s="87"/>
      <c r="N36" s="92"/>
      <c r="O36" s="73"/>
    </row>
    <row r="37" spans="1:15" ht="12.75">
      <c r="A37" s="111" t="s">
        <v>143</v>
      </c>
      <c r="B37" s="87">
        <f>(D37+F37+H37+J37+L37)</f>
        <v>151</v>
      </c>
      <c r="C37" s="87">
        <v>6108</v>
      </c>
      <c r="D37" s="92">
        <v>10</v>
      </c>
      <c r="E37" s="92">
        <v>207</v>
      </c>
      <c r="F37" s="92">
        <v>9</v>
      </c>
      <c r="G37" s="92">
        <v>240</v>
      </c>
      <c r="H37" s="92">
        <v>43</v>
      </c>
      <c r="I37" s="92">
        <v>4105</v>
      </c>
      <c r="J37" s="92">
        <v>89</v>
      </c>
      <c r="K37" s="92">
        <v>1555</v>
      </c>
      <c r="L37" s="92"/>
      <c r="M37" s="92"/>
      <c r="N37" s="92"/>
      <c r="O37" s="73"/>
    </row>
    <row r="38" spans="1:15" ht="12.75">
      <c r="A38" s="111" t="s">
        <v>8</v>
      </c>
      <c r="B38" s="87">
        <v>93</v>
      </c>
      <c r="C38" s="87">
        <v>7817</v>
      </c>
      <c r="D38" s="92">
        <v>13</v>
      </c>
      <c r="E38" s="92">
        <v>1900</v>
      </c>
      <c r="F38" s="92">
        <v>7</v>
      </c>
      <c r="G38" s="92">
        <v>106</v>
      </c>
      <c r="H38" s="92">
        <v>46</v>
      </c>
      <c r="I38" s="92">
        <v>5235</v>
      </c>
      <c r="J38" s="92">
        <v>27</v>
      </c>
      <c r="K38" s="92">
        <v>577</v>
      </c>
      <c r="L38" s="92"/>
      <c r="M38" s="92"/>
      <c r="N38" s="92"/>
      <c r="O38" s="73"/>
    </row>
    <row r="39" spans="1:15" ht="12.75">
      <c r="A39" s="111" t="s">
        <v>9</v>
      </c>
      <c r="B39" s="87">
        <v>58</v>
      </c>
      <c r="C39" s="87">
        <v>5587</v>
      </c>
      <c r="D39" s="92">
        <v>10</v>
      </c>
      <c r="E39" s="92">
        <v>171</v>
      </c>
      <c r="F39" s="92">
        <v>10</v>
      </c>
      <c r="G39" s="92">
        <v>266</v>
      </c>
      <c r="H39" s="92">
        <v>29</v>
      </c>
      <c r="I39" s="92">
        <v>4856</v>
      </c>
      <c r="J39" s="92">
        <v>9</v>
      </c>
      <c r="K39" s="92">
        <v>293</v>
      </c>
      <c r="L39" s="92"/>
      <c r="M39" s="92"/>
      <c r="N39" s="92"/>
      <c r="O39" s="73"/>
    </row>
    <row r="40" spans="1:15" ht="12.75">
      <c r="A40" s="111" t="s">
        <v>144</v>
      </c>
      <c r="B40" s="87">
        <v>111</v>
      </c>
      <c r="C40" s="87">
        <v>4570</v>
      </c>
      <c r="D40" s="92">
        <v>18</v>
      </c>
      <c r="E40" s="92">
        <v>302</v>
      </c>
      <c r="F40" s="92">
        <v>26</v>
      </c>
      <c r="G40" s="92">
        <v>1164</v>
      </c>
      <c r="H40" s="92">
        <v>46</v>
      </c>
      <c r="I40" s="92">
        <v>2391</v>
      </c>
      <c r="J40" s="92">
        <v>21</v>
      </c>
      <c r="K40" s="92">
        <v>713</v>
      </c>
      <c r="L40" s="92"/>
      <c r="M40" s="92"/>
      <c r="N40" s="92"/>
      <c r="O40" s="73"/>
    </row>
    <row r="41" spans="1:15" ht="12.75">
      <c r="A41" s="111" t="s">
        <v>145</v>
      </c>
      <c r="B41" s="87">
        <v>882</v>
      </c>
      <c r="C41" s="87">
        <v>14276</v>
      </c>
      <c r="D41" s="92">
        <v>221</v>
      </c>
      <c r="E41" s="92">
        <v>3381</v>
      </c>
      <c r="F41" s="92">
        <v>114</v>
      </c>
      <c r="G41" s="92">
        <v>767</v>
      </c>
      <c r="H41" s="92">
        <v>360</v>
      </c>
      <c r="I41" s="92">
        <v>9041</v>
      </c>
      <c r="J41" s="92">
        <v>187</v>
      </c>
      <c r="K41" s="92">
        <v>1087</v>
      </c>
      <c r="L41" s="92"/>
      <c r="M41" s="92"/>
      <c r="N41" s="92"/>
      <c r="O41" s="73"/>
    </row>
    <row r="42" spans="1:15" ht="12.75">
      <c r="A42" s="111" t="s">
        <v>146</v>
      </c>
      <c r="B42" s="87">
        <v>1725</v>
      </c>
      <c r="C42" s="87">
        <v>20804</v>
      </c>
      <c r="D42" s="92">
        <v>467</v>
      </c>
      <c r="E42" s="92">
        <v>5109</v>
      </c>
      <c r="F42" s="92">
        <v>168</v>
      </c>
      <c r="G42" s="92">
        <v>1416</v>
      </c>
      <c r="H42" s="92">
        <v>680</v>
      </c>
      <c r="I42" s="92">
        <v>10811</v>
      </c>
      <c r="J42" s="92">
        <v>410</v>
      </c>
      <c r="K42" s="92">
        <v>3467</v>
      </c>
      <c r="L42" s="92"/>
      <c r="M42" s="92"/>
      <c r="N42" s="92"/>
      <c r="O42" s="73"/>
    </row>
    <row r="43" spans="1:15" ht="12.75">
      <c r="A43" s="111" t="s">
        <v>147</v>
      </c>
      <c r="B43" s="87">
        <v>1692</v>
      </c>
      <c r="C43" s="87">
        <v>27633</v>
      </c>
      <c r="D43" s="92">
        <v>399</v>
      </c>
      <c r="E43" s="92">
        <v>6554</v>
      </c>
      <c r="F43" s="92">
        <v>178</v>
      </c>
      <c r="G43" s="92">
        <v>2216</v>
      </c>
      <c r="H43" s="92">
        <v>740</v>
      </c>
      <c r="I43" s="92">
        <v>10824</v>
      </c>
      <c r="J43" s="92">
        <v>375</v>
      </c>
      <c r="K43" s="92">
        <v>8039</v>
      </c>
      <c r="L43" s="92"/>
      <c r="M43" s="92"/>
      <c r="N43" s="92"/>
      <c r="O43" s="73"/>
    </row>
    <row r="44" spans="1:15" ht="12.75">
      <c r="A44" s="113" t="s">
        <v>148</v>
      </c>
      <c r="B44" s="95">
        <v>1143</v>
      </c>
      <c r="C44" s="95">
        <v>24372</v>
      </c>
      <c r="D44" s="96">
        <v>314</v>
      </c>
      <c r="E44" s="96">
        <v>5828</v>
      </c>
      <c r="F44" s="96">
        <v>94</v>
      </c>
      <c r="G44" s="96">
        <v>1352</v>
      </c>
      <c r="H44" s="96">
        <v>503</v>
      </c>
      <c r="I44" s="96">
        <v>14559</v>
      </c>
      <c r="J44" s="96">
        <v>232</v>
      </c>
      <c r="K44" s="96">
        <v>2633</v>
      </c>
      <c r="L44" s="116"/>
      <c r="M44" s="116"/>
      <c r="N44" s="116"/>
      <c r="O44" s="73"/>
    </row>
    <row r="45" spans="1:15" ht="12.75">
      <c r="A45" s="115"/>
      <c r="B45" s="87"/>
      <c r="C45" s="87"/>
      <c r="D45" s="92"/>
      <c r="E45" s="92"/>
      <c r="F45" s="92"/>
      <c r="G45" s="92"/>
      <c r="H45" s="92"/>
      <c r="I45" s="92"/>
      <c r="J45" s="92"/>
      <c r="K45" s="92"/>
      <c r="L45" s="116"/>
      <c r="M45" s="116"/>
      <c r="N45" s="116"/>
      <c r="O45" s="73"/>
    </row>
    <row r="46" spans="1:15" ht="12.75">
      <c r="A46" s="118" t="s">
        <v>182</v>
      </c>
      <c r="B46" s="81"/>
      <c r="C46" s="81"/>
      <c r="D46" s="104"/>
      <c r="E46" s="103"/>
      <c r="F46" s="103"/>
      <c r="G46" s="103"/>
      <c r="H46" s="103"/>
      <c r="I46" s="103"/>
      <c r="J46" s="103"/>
      <c r="K46" s="103"/>
      <c r="L46" s="55"/>
      <c r="M46" s="55"/>
      <c r="N46" s="55"/>
      <c r="O46" s="73"/>
    </row>
    <row r="47" spans="1:15" ht="12.75">
      <c r="A47" s="98" t="s">
        <v>153</v>
      </c>
      <c r="B47" s="81"/>
      <c r="C47" s="81"/>
      <c r="D47" s="82"/>
      <c r="E47" s="82"/>
      <c r="F47" s="79"/>
      <c r="G47" s="79"/>
      <c r="H47" s="79"/>
      <c r="I47" s="79"/>
      <c r="J47" s="79"/>
      <c r="K47" s="79"/>
      <c r="L47" s="55"/>
      <c r="M47" s="55"/>
      <c r="N47" s="55"/>
      <c r="O47" s="73"/>
    </row>
    <row r="48" spans="1:15" ht="12.75">
      <c r="A48" s="98"/>
      <c r="B48" s="81"/>
      <c r="C48" s="81"/>
      <c r="D48" s="82"/>
      <c r="E48" s="82"/>
      <c r="F48" s="79"/>
      <c r="G48" s="79"/>
      <c r="H48" s="79"/>
      <c r="I48" s="79"/>
      <c r="J48" s="79"/>
      <c r="K48" s="79"/>
      <c r="L48" s="55"/>
      <c r="M48" s="55"/>
      <c r="N48" s="55"/>
      <c r="O48" s="73"/>
    </row>
    <row r="49" spans="1:14" ht="12.75">
      <c r="A49" s="98"/>
      <c r="B49" s="81"/>
      <c r="C49" s="81"/>
      <c r="D49" s="82"/>
      <c r="E49" s="82"/>
      <c r="F49" s="79"/>
      <c r="G49" s="79"/>
      <c r="H49" s="79"/>
      <c r="I49" s="79"/>
      <c r="J49" s="79"/>
      <c r="K49" s="79"/>
      <c r="L49" s="79"/>
      <c r="M49" s="79"/>
      <c r="N49" s="79"/>
    </row>
    <row r="50" spans="1:14" ht="12.75">
      <c r="A50" s="464" t="s">
        <v>679</v>
      </c>
      <c r="B50" s="81"/>
      <c r="C50" s="81"/>
      <c r="D50" s="82"/>
      <c r="E50" s="82"/>
      <c r="F50" s="79"/>
      <c r="G50" s="79"/>
      <c r="H50" s="79"/>
      <c r="I50" s="79"/>
      <c r="J50" s="79"/>
      <c r="K50" s="79"/>
      <c r="L50" s="79"/>
      <c r="M50" s="79"/>
      <c r="N50" s="79"/>
    </row>
    <row r="51" spans="1:14" ht="12.75">
      <c r="A51" s="98"/>
      <c r="B51" s="81"/>
      <c r="C51" s="81"/>
      <c r="D51" s="82"/>
      <c r="E51" s="82"/>
      <c r="F51" s="79"/>
      <c r="G51" s="79"/>
      <c r="H51" s="79"/>
      <c r="I51" s="79"/>
      <c r="J51" s="79"/>
      <c r="K51" s="79"/>
      <c r="L51" s="79"/>
      <c r="M51" s="79"/>
      <c r="N51" s="79"/>
    </row>
    <row r="52" spans="1:14" ht="12.75">
      <c r="A52" s="98"/>
      <c r="B52" s="81"/>
      <c r="C52" s="81"/>
      <c r="D52" s="82"/>
      <c r="E52" s="82"/>
      <c r="F52" s="79"/>
      <c r="G52" s="79"/>
      <c r="H52" s="79"/>
      <c r="I52" s="79"/>
      <c r="J52" s="79"/>
      <c r="K52" s="79"/>
      <c r="L52" s="79"/>
      <c r="M52" s="79"/>
      <c r="N52" s="79"/>
    </row>
  </sheetData>
  <mergeCells count="8">
    <mergeCell ref="B2:C2"/>
    <mergeCell ref="D2:K2"/>
    <mergeCell ref="L2:N2"/>
    <mergeCell ref="D4:E4"/>
    <mergeCell ref="F4:G4"/>
    <mergeCell ref="H4:I4"/>
    <mergeCell ref="J4:K4"/>
    <mergeCell ref="L4:M4"/>
  </mergeCells>
  <hyperlinks>
    <hyperlink ref="A50" location="'Table-13-a'!A1" display="Back"/>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24"/>
  <sheetViews>
    <sheetView workbookViewId="0" topLeftCell="A1">
      <selection activeCell="A24" sqref="A24"/>
    </sheetView>
  </sheetViews>
  <sheetFormatPr defaultColWidth="9.140625" defaultRowHeight="12.75"/>
  <cols>
    <col min="1" max="1" width="31.8515625" style="0" customWidth="1"/>
    <col min="2" max="15" width="8.421875" style="0" customWidth="1"/>
  </cols>
  <sheetData>
    <row r="1" spans="1:15" ht="12.75">
      <c r="A1" s="70" t="s">
        <v>183</v>
      </c>
      <c r="B1" s="5"/>
      <c r="C1" s="5"/>
      <c r="D1" s="5"/>
      <c r="E1" s="5"/>
      <c r="F1" s="5"/>
      <c r="G1" s="5"/>
      <c r="H1" s="5"/>
      <c r="I1" s="5"/>
      <c r="J1" s="5"/>
      <c r="K1" s="5"/>
      <c r="L1" s="5"/>
      <c r="M1" s="5"/>
      <c r="N1" s="5"/>
      <c r="O1" s="5"/>
    </row>
    <row r="2" spans="1:15" ht="12.75">
      <c r="A2" t="s">
        <v>184</v>
      </c>
      <c r="B2" s="452" t="s">
        <v>185</v>
      </c>
      <c r="C2" s="452"/>
      <c r="D2" s="452" t="s">
        <v>186</v>
      </c>
      <c r="E2" s="452"/>
      <c r="F2" s="448" t="s">
        <v>187</v>
      </c>
      <c r="G2" s="448"/>
      <c r="H2" s="448" t="s">
        <v>69</v>
      </c>
      <c r="I2" s="448"/>
      <c r="J2" s="448" t="s">
        <v>70</v>
      </c>
      <c r="K2" s="448"/>
      <c r="L2" s="448" t="s">
        <v>142</v>
      </c>
      <c r="M2" s="448"/>
      <c r="N2" s="446" t="s">
        <v>72</v>
      </c>
      <c r="O2" s="446"/>
    </row>
    <row r="3" spans="1:15" ht="12.75">
      <c r="A3" s="50"/>
      <c r="B3" s="48" t="s">
        <v>117</v>
      </c>
      <c r="C3" s="48" t="s">
        <v>11</v>
      </c>
      <c r="D3" s="48" t="s">
        <v>117</v>
      </c>
      <c r="E3" s="48" t="s">
        <v>11</v>
      </c>
      <c r="F3" s="48" t="s">
        <v>117</v>
      </c>
      <c r="G3" s="48" t="s">
        <v>11</v>
      </c>
      <c r="H3" s="48" t="s">
        <v>117</v>
      </c>
      <c r="I3" s="48" t="s">
        <v>11</v>
      </c>
      <c r="J3" s="48" t="s">
        <v>117</v>
      </c>
      <c r="K3" s="48" t="s">
        <v>11</v>
      </c>
      <c r="L3" s="48" t="s">
        <v>117</v>
      </c>
      <c r="M3" s="48" t="s">
        <v>11</v>
      </c>
      <c r="N3" s="48" t="s">
        <v>117</v>
      </c>
      <c r="O3" s="48" t="s">
        <v>11</v>
      </c>
    </row>
    <row r="4" spans="1:15" ht="12.75">
      <c r="A4" s="100" t="s">
        <v>188</v>
      </c>
      <c r="B4">
        <v>1</v>
      </c>
      <c r="C4" s="119">
        <v>997</v>
      </c>
      <c r="D4">
        <v>2</v>
      </c>
      <c r="E4" s="119">
        <v>2398</v>
      </c>
      <c r="F4" s="120">
        <v>12</v>
      </c>
      <c r="G4" s="120">
        <v>12439</v>
      </c>
      <c r="H4" s="120">
        <v>12</v>
      </c>
      <c r="I4" s="120">
        <v>11311</v>
      </c>
      <c r="J4">
        <v>11</v>
      </c>
      <c r="K4">
        <v>5428</v>
      </c>
      <c r="L4">
        <v>13</v>
      </c>
      <c r="M4">
        <v>3443</v>
      </c>
      <c r="N4">
        <v>14</v>
      </c>
      <c r="O4">
        <v>5142</v>
      </c>
    </row>
    <row r="5" spans="1:15" ht="12.75">
      <c r="A5" s="120" t="s">
        <v>189</v>
      </c>
      <c r="B5">
        <v>0</v>
      </c>
      <c r="C5" s="119">
        <v>0</v>
      </c>
      <c r="D5">
        <v>0</v>
      </c>
      <c r="E5" s="119">
        <v>0</v>
      </c>
      <c r="F5" s="120">
        <v>11</v>
      </c>
      <c r="G5" s="120">
        <v>1020</v>
      </c>
      <c r="H5" s="120">
        <v>2</v>
      </c>
      <c r="I5" s="120">
        <v>169</v>
      </c>
      <c r="J5">
        <v>1</v>
      </c>
      <c r="K5">
        <v>7.8</v>
      </c>
      <c r="L5">
        <v>1</v>
      </c>
      <c r="M5">
        <v>30</v>
      </c>
      <c r="N5">
        <v>2</v>
      </c>
      <c r="O5">
        <v>27</v>
      </c>
    </row>
    <row r="6" spans="1:15" ht="12.75">
      <c r="A6" s="120" t="s">
        <v>190</v>
      </c>
      <c r="B6">
        <v>0</v>
      </c>
      <c r="C6" s="119">
        <v>0</v>
      </c>
      <c r="D6">
        <v>0</v>
      </c>
      <c r="E6" s="119">
        <v>0</v>
      </c>
      <c r="F6" s="120">
        <v>2</v>
      </c>
      <c r="G6" s="120">
        <v>128</v>
      </c>
      <c r="H6" s="120">
        <v>4</v>
      </c>
      <c r="I6" s="120">
        <v>128</v>
      </c>
      <c r="J6">
        <v>7</v>
      </c>
      <c r="K6">
        <v>522</v>
      </c>
      <c r="L6">
        <v>1</v>
      </c>
      <c r="M6">
        <v>16</v>
      </c>
      <c r="N6">
        <v>3</v>
      </c>
      <c r="O6">
        <v>187</v>
      </c>
    </row>
    <row r="7" spans="1:15" ht="12.75">
      <c r="A7" s="120" t="s">
        <v>191</v>
      </c>
      <c r="B7">
        <v>1</v>
      </c>
      <c r="C7" s="119">
        <v>75</v>
      </c>
      <c r="D7">
        <v>0</v>
      </c>
      <c r="E7" s="119">
        <v>0</v>
      </c>
      <c r="F7" s="120">
        <v>2</v>
      </c>
      <c r="G7" s="120">
        <v>54</v>
      </c>
      <c r="H7" s="120">
        <v>2</v>
      </c>
      <c r="I7" s="120">
        <v>61</v>
      </c>
      <c r="J7">
        <v>4</v>
      </c>
      <c r="K7">
        <v>247</v>
      </c>
      <c r="L7">
        <v>0</v>
      </c>
      <c r="M7">
        <v>0</v>
      </c>
      <c r="N7">
        <v>0</v>
      </c>
      <c r="O7">
        <v>0</v>
      </c>
    </row>
    <row r="8" spans="1:15" ht="12.75">
      <c r="A8" s="120" t="s">
        <v>192</v>
      </c>
      <c r="B8">
        <v>0</v>
      </c>
      <c r="C8" s="119">
        <v>0</v>
      </c>
      <c r="D8">
        <v>0</v>
      </c>
      <c r="E8" s="119">
        <v>0</v>
      </c>
      <c r="F8" s="120">
        <v>6</v>
      </c>
      <c r="G8" s="120">
        <v>1124</v>
      </c>
      <c r="H8" s="120">
        <v>3</v>
      </c>
      <c r="I8" s="120">
        <v>133</v>
      </c>
      <c r="J8" s="120">
        <v>1</v>
      </c>
      <c r="K8" s="120">
        <v>993</v>
      </c>
      <c r="L8">
        <v>2</v>
      </c>
      <c r="M8">
        <v>10</v>
      </c>
      <c r="N8">
        <v>4</v>
      </c>
      <c r="O8">
        <v>760</v>
      </c>
    </row>
    <row r="9" spans="1:15" ht="12.75">
      <c r="A9" s="120" t="s">
        <v>193</v>
      </c>
      <c r="B9">
        <v>1</v>
      </c>
      <c r="C9" s="119">
        <v>138</v>
      </c>
      <c r="D9">
        <v>2</v>
      </c>
      <c r="E9" s="119">
        <v>412</v>
      </c>
      <c r="F9" s="120">
        <v>7</v>
      </c>
      <c r="G9" s="120">
        <v>710</v>
      </c>
      <c r="H9" s="120">
        <v>3</v>
      </c>
      <c r="I9" s="120">
        <v>154</v>
      </c>
      <c r="J9" s="120">
        <v>2</v>
      </c>
      <c r="K9" s="120">
        <v>153</v>
      </c>
      <c r="L9">
        <v>2</v>
      </c>
      <c r="M9">
        <v>24</v>
      </c>
      <c r="N9">
        <v>0</v>
      </c>
      <c r="O9">
        <v>0</v>
      </c>
    </row>
    <row r="10" spans="1:15" ht="12.75">
      <c r="A10" s="120" t="s">
        <v>194</v>
      </c>
      <c r="B10">
        <v>2</v>
      </c>
      <c r="C10" s="119">
        <v>393</v>
      </c>
      <c r="D10">
        <v>0</v>
      </c>
      <c r="E10" s="119">
        <v>0</v>
      </c>
      <c r="F10" s="120">
        <v>7</v>
      </c>
      <c r="G10" s="120">
        <v>824</v>
      </c>
      <c r="H10" s="120">
        <v>3</v>
      </c>
      <c r="I10" s="120">
        <v>116</v>
      </c>
      <c r="J10" s="120">
        <v>2</v>
      </c>
      <c r="K10" s="120">
        <v>71</v>
      </c>
      <c r="L10">
        <v>1</v>
      </c>
      <c r="M10">
        <v>30</v>
      </c>
      <c r="N10">
        <v>1</v>
      </c>
      <c r="O10">
        <v>33</v>
      </c>
    </row>
    <row r="11" spans="1:15" ht="12.75">
      <c r="A11" s="120" t="s">
        <v>195</v>
      </c>
      <c r="B11">
        <v>0</v>
      </c>
      <c r="C11" s="119">
        <v>0</v>
      </c>
      <c r="D11">
        <v>1</v>
      </c>
      <c r="E11" s="119">
        <v>15</v>
      </c>
      <c r="F11" s="120">
        <v>9</v>
      </c>
      <c r="G11" s="120">
        <v>427</v>
      </c>
      <c r="H11" s="120">
        <v>6</v>
      </c>
      <c r="I11" s="120">
        <v>317</v>
      </c>
      <c r="J11" s="120">
        <v>1</v>
      </c>
      <c r="K11" s="120">
        <v>8</v>
      </c>
      <c r="L11">
        <v>0</v>
      </c>
      <c r="M11">
        <v>0</v>
      </c>
      <c r="N11">
        <v>0</v>
      </c>
      <c r="O11">
        <v>0</v>
      </c>
    </row>
    <row r="12" spans="1:15" ht="12.75">
      <c r="A12" s="120" t="s">
        <v>196</v>
      </c>
      <c r="B12">
        <v>0</v>
      </c>
      <c r="C12" s="119">
        <v>0</v>
      </c>
      <c r="D12">
        <v>0</v>
      </c>
      <c r="E12" s="119">
        <v>0</v>
      </c>
      <c r="F12" s="120">
        <v>10</v>
      </c>
      <c r="G12" s="120">
        <v>651</v>
      </c>
      <c r="H12" s="120">
        <v>2</v>
      </c>
      <c r="I12" s="120">
        <v>109</v>
      </c>
      <c r="J12" s="120">
        <v>1</v>
      </c>
      <c r="K12" s="120">
        <v>14</v>
      </c>
      <c r="L12">
        <v>2</v>
      </c>
      <c r="M12">
        <v>74</v>
      </c>
      <c r="N12">
        <v>0</v>
      </c>
      <c r="O12">
        <v>0</v>
      </c>
    </row>
    <row r="13" spans="1:15" ht="12.75">
      <c r="A13" s="120" t="s">
        <v>197</v>
      </c>
      <c r="B13">
        <v>2</v>
      </c>
      <c r="C13" s="119">
        <v>593</v>
      </c>
      <c r="D13">
        <v>0</v>
      </c>
      <c r="E13" s="119">
        <v>0</v>
      </c>
      <c r="F13" s="120">
        <v>15</v>
      </c>
      <c r="G13" s="120">
        <v>902</v>
      </c>
      <c r="H13" s="120">
        <v>5</v>
      </c>
      <c r="I13" s="120">
        <v>5095</v>
      </c>
      <c r="J13">
        <v>9</v>
      </c>
      <c r="K13">
        <v>804</v>
      </c>
      <c r="L13">
        <v>3</v>
      </c>
      <c r="M13">
        <v>227</v>
      </c>
      <c r="N13">
        <v>6</v>
      </c>
      <c r="O13">
        <v>38</v>
      </c>
    </row>
    <row r="14" spans="1:15" ht="12.75">
      <c r="A14" s="120" t="s">
        <v>198</v>
      </c>
      <c r="B14">
        <v>0</v>
      </c>
      <c r="C14" s="119">
        <v>0</v>
      </c>
      <c r="D14">
        <v>1</v>
      </c>
      <c r="E14" s="119">
        <v>25</v>
      </c>
      <c r="F14" s="120">
        <v>4</v>
      </c>
      <c r="G14" s="120">
        <v>182</v>
      </c>
      <c r="H14" s="120">
        <v>1</v>
      </c>
      <c r="I14" s="120">
        <v>60</v>
      </c>
      <c r="J14" s="120">
        <v>0</v>
      </c>
      <c r="K14" s="120">
        <v>0</v>
      </c>
      <c r="L14">
        <v>0</v>
      </c>
      <c r="M14">
        <v>0</v>
      </c>
      <c r="N14">
        <v>0</v>
      </c>
      <c r="O14">
        <v>0</v>
      </c>
    </row>
    <row r="15" spans="1:15" ht="12.75">
      <c r="A15" s="120" t="s">
        <v>199</v>
      </c>
      <c r="B15">
        <v>1</v>
      </c>
      <c r="C15" s="119">
        <v>6</v>
      </c>
      <c r="D15">
        <v>0</v>
      </c>
      <c r="E15" s="119">
        <v>0</v>
      </c>
      <c r="F15" s="120">
        <v>0</v>
      </c>
      <c r="G15" s="120">
        <v>0</v>
      </c>
      <c r="H15" s="120">
        <v>0</v>
      </c>
      <c r="I15" s="120">
        <v>0</v>
      </c>
      <c r="J15" s="120">
        <v>0</v>
      </c>
      <c r="K15" s="120">
        <v>0</v>
      </c>
      <c r="L15">
        <v>1</v>
      </c>
      <c r="M15">
        <v>218</v>
      </c>
      <c r="N15">
        <v>0</v>
      </c>
      <c r="O15">
        <v>0</v>
      </c>
    </row>
    <row r="16" spans="1:15" ht="12.75">
      <c r="A16" s="120" t="s">
        <v>200</v>
      </c>
      <c r="B16">
        <v>0</v>
      </c>
      <c r="C16" s="119">
        <v>0</v>
      </c>
      <c r="D16">
        <v>1</v>
      </c>
      <c r="E16" s="119">
        <v>35</v>
      </c>
      <c r="F16" s="120">
        <v>6</v>
      </c>
      <c r="G16" s="120">
        <v>2164</v>
      </c>
      <c r="H16" s="120">
        <v>2</v>
      </c>
      <c r="I16" s="120">
        <v>5854</v>
      </c>
      <c r="J16" s="120">
        <v>0</v>
      </c>
      <c r="K16" s="120">
        <v>0</v>
      </c>
      <c r="L16">
        <v>0</v>
      </c>
      <c r="M16">
        <v>0</v>
      </c>
      <c r="N16">
        <v>0</v>
      </c>
      <c r="O16">
        <v>0</v>
      </c>
    </row>
    <row r="17" spans="1:15" ht="12.75">
      <c r="A17" s="120" t="s">
        <v>201</v>
      </c>
      <c r="B17">
        <v>0</v>
      </c>
      <c r="C17" s="119">
        <v>0</v>
      </c>
      <c r="D17">
        <v>0</v>
      </c>
      <c r="E17" s="119">
        <v>0</v>
      </c>
      <c r="F17" s="120">
        <v>1</v>
      </c>
      <c r="G17" s="120">
        <v>43</v>
      </c>
      <c r="H17" s="120">
        <v>1</v>
      </c>
      <c r="I17" s="120">
        <v>130</v>
      </c>
      <c r="J17" s="120">
        <v>0</v>
      </c>
      <c r="K17" s="120">
        <v>0</v>
      </c>
      <c r="L17">
        <v>0</v>
      </c>
      <c r="M17">
        <v>0</v>
      </c>
      <c r="N17">
        <v>0</v>
      </c>
      <c r="O17">
        <v>0</v>
      </c>
    </row>
    <row r="18" spans="1:15" ht="12.75">
      <c r="A18" s="120" t="s">
        <v>202</v>
      </c>
      <c r="B18">
        <v>0</v>
      </c>
      <c r="C18" s="119">
        <v>0</v>
      </c>
      <c r="D18">
        <v>0</v>
      </c>
      <c r="E18" s="119">
        <v>0</v>
      </c>
      <c r="F18" s="120">
        <v>0</v>
      </c>
      <c r="G18" s="120">
        <v>0</v>
      </c>
      <c r="H18" s="120">
        <v>2</v>
      </c>
      <c r="I18" s="120">
        <v>25</v>
      </c>
      <c r="J18" s="120">
        <v>0</v>
      </c>
      <c r="K18" s="120">
        <v>0</v>
      </c>
      <c r="L18">
        <v>0</v>
      </c>
      <c r="M18">
        <v>0</v>
      </c>
      <c r="N18">
        <v>1</v>
      </c>
      <c r="O18">
        <v>834</v>
      </c>
    </row>
    <row r="19" spans="1:15" ht="12.75">
      <c r="A19" s="120" t="s">
        <v>203</v>
      </c>
      <c r="B19">
        <v>2</v>
      </c>
      <c r="C19" s="119">
        <v>344</v>
      </c>
      <c r="D19">
        <v>2</v>
      </c>
      <c r="E19" s="119">
        <v>104</v>
      </c>
      <c r="F19" s="120">
        <v>13</v>
      </c>
      <c r="G19" s="120">
        <v>771</v>
      </c>
      <c r="H19" s="120">
        <v>0</v>
      </c>
      <c r="I19" s="120">
        <v>0</v>
      </c>
      <c r="J19" s="120">
        <v>4</v>
      </c>
      <c r="K19" s="120">
        <v>61</v>
      </c>
      <c r="L19">
        <v>0</v>
      </c>
      <c r="M19">
        <v>0</v>
      </c>
      <c r="N19">
        <v>2</v>
      </c>
      <c r="O19">
        <v>126</v>
      </c>
    </row>
    <row r="20" spans="1:15" ht="12.75">
      <c r="A20" s="120" t="s">
        <v>111</v>
      </c>
      <c r="B20">
        <v>4</v>
      </c>
      <c r="C20" s="119">
        <v>454</v>
      </c>
      <c r="D20">
        <v>4</v>
      </c>
      <c r="E20" s="119">
        <v>809</v>
      </c>
      <c r="F20" s="120">
        <v>34</v>
      </c>
      <c r="G20" s="120">
        <v>5944</v>
      </c>
      <c r="H20" s="120">
        <v>12</v>
      </c>
      <c r="I20" s="120">
        <v>4595</v>
      </c>
      <c r="J20" s="120">
        <v>14</v>
      </c>
      <c r="K20" s="120">
        <v>14964</v>
      </c>
      <c r="L20">
        <v>0</v>
      </c>
      <c r="M20">
        <v>0</v>
      </c>
      <c r="N20">
        <v>2</v>
      </c>
      <c r="O20">
        <v>397</v>
      </c>
    </row>
    <row r="21" spans="1:15" ht="12.75">
      <c r="A21" s="121" t="s">
        <v>99</v>
      </c>
      <c r="B21" s="50">
        <v>14</v>
      </c>
      <c r="C21" s="50">
        <v>3000</v>
      </c>
      <c r="D21" s="50">
        <v>13</v>
      </c>
      <c r="E21" s="50">
        <v>3798</v>
      </c>
      <c r="F21" s="50">
        <v>139</v>
      </c>
      <c r="G21" s="121">
        <v>27382</v>
      </c>
      <c r="H21" s="50">
        <v>60</v>
      </c>
      <c r="I21" s="121">
        <v>28256</v>
      </c>
      <c r="J21" s="50">
        <v>57</v>
      </c>
      <c r="K21" s="50">
        <v>23272</v>
      </c>
      <c r="L21" s="50">
        <f>SUM(L4:L20)</f>
        <v>26</v>
      </c>
      <c r="M21" s="50">
        <v>4070</v>
      </c>
      <c r="N21" s="50">
        <v>35</v>
      </c>
      <c r="O21" s="50">
        <v>7543</v>
      </c>
    </row>
    <row r="22" spans="1:15" ht="12.75">
      <c r="A22" s="98" t="s">
        <v>153</v>
      </c>
      <c r="B22" t="s">
        <v>204</v>
      </c>
      <c r="E22" t="s">
        <v>205</v>
      </c>
      <c r="M22" s="79"/>
      <c r="N22" s="73"/>
      <c r="O22" s="73"/>
    </row>
    <row r="23" spans="1:15" ht="12.75">
      <c r="A23" s="98"/>
      <c r="M23" s="79"/>
      <c r="N23" s="73"/>
      <c r="O23" s="73"/>
    </row>
    <row r="24" ht="12.75">
      <c r="A24" s="464" t="s">
        <v>679</v>
      </c>
    </row>
  </sheetData>
  <mergeCells count="7">
    <mergeCell ref="J2:K2"/>
    <mergeCell ref="L2:M2"/>
    <mergeCell ref="N2:O2"/>
    <mergeCell ref="B2:C2"/>
    <mergeCell ref="D2:E2"/>
    <mergeCell ref="F2:G2"/>
    <mergeCell ref="H2:I2"/>
  </mergeCells>
  <hyperlinks>
    <hyperlink ref="A24" location="'Table-13-a'!A1" display="Back"/>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O61"/>
  <sheetViews>
    <sheetView workbookViewId="0" topLeftCell="A1">
      <selection activeCell="A61" sqref="A61"/>
    </sheetView>
  </sheetViews>
  <sheetFormatPr defaultColWidth="9.140625" defaultRowHeight="12.75"/>
  <cols>
    <col min="1" max="1" width="34.8515625" style="0" customWidth="1"/>
    <col min="2" max="4" width="11.7109375" style="0" customWidth="1"/>
    <col min="6" max="6" width="10.7109375" style="0" customWidth="1"/>
    <col min="8" max="8" width="9.7109375" style="0" customWidth="1"/>
    <col min="13" max="13" width="9.7109375" style="0" customWidth="1"/>
    <col min="14" max="14" width="11.7109375" style="0" customWidth="1"/>
  </cols>
  <sheetData>
    <row r="1" spans="1:15" ht="12.75">
      <c r="A1" s="122" t="s">
        <v>206</v>
      </c>
      <c r="B1" s="21"/>
      <c r="C1" s="21"/>
      <c r="D1" s="21"/>
      <c r="E1" s="21"/>
      <c r="F1" s="21"/>
      <c r="G1" s="21"/>
      <c r="H1" s="21"/>
      <c r="I1" s="21"/>
      <c r="J1" s="21"/>
      <c r="K1" s="21"/>
      <c r="L1" s="21"/>
      <c r="M1" s="123"/>
      <c r="N1" s="21"/>
      <c r="O1" s="73"/>
    </row>
    <row r="2" spans="1:14" ht="12.75">
      <c r="A2" s="2" t="s">
        <v>207</v>
      </c>
      <c r="B2" s="3" t="s">
        <v>208</v>
      </c>
      <c r="C2" s="3" t="s">
        <v>10</v>
      </c>
      <c r="D2" s="3" t="s">
        <v>10</v>
      </c>
      <c r="E2" s="3" t="s">
        <v>10</v>
      </c>
      <c r="F2" s="3" t="s">
        <v>10</v>
      </c>
      <c r="G2" s="3" t="s">
        <v>10</v>
      </c>
      <c r="H2" s="3" t="s">
        <v>209</v>
      </c>
      <c r="I2" s="3" t="s">
        <v>210</v>
      </c>
      <c r="J2" s="3" t="s">
        <v>211</v>
      </c>
      <c r="K2" s="3" t="s">
        <v>211</v>
      </c>
      <c r="L2" s="3" t="s">
        <v>212</v>
      </c>
      <c r="M2" s="3" t="s">
        <v>212</v>
      </c>
      <c r="N2" s="3" t="s">
        <v>213</v>
      </c>
    </row>
    <row r="3" spans="1:14" ht="12.75">
      <c r="A3" s="2"/>
      <c r="B3" s="3" t="s">
        <v>214</v>
      </c>
      <c r="C3" s="3" t="s">
        <v>214</v>
      </c>
      <c r="D3" s="3" t="s">
        <v>214</v>
      </c>
      <c r="E3" s="3" t="s">
        <v>215</v>
      </c>
      <c r="F3" s="3" t="s">
        <v>216</v>
      </c>
      <c r="G3" s="3" t="s">
        <v>217</v>
      </c>
      <c r="H3" s="3" t="s">
        <v>218</v>
      </c>
      <c r="I3" s="3" t="s">
        <v>219</v>
      </c>
      <c r="J3" s="3" t="s">
        <v>220</v>
      </c>
      <c r="K3" s="3" t="s">
        <v>221</v>
      </c>
      <c r="L3" s="3" t="s">
        <v>222</v>
      </c>
      <c r="M3" s="3" t="s">
        <v>223</v>
      </c>
      <c r="N3" s="3" t="s">
        <v>224</v>
      </c>
    </row>
    <row r="4" spans="1:14" ht="12.75">
      <c r="A4" s="2"/>
      <c r="B4" s="3" t="s">
        <v>225</v>
      </c>
      <c r="C4" s="3" t="s">
        <v>226</v>
      </c>
      <c r="D4" s="3" t="s">
        <v>227</v>
      </c>
      <c r="E4" s="3" t="s">
        <v>228</v>
      </c>
      <c r="F4" s="3" t="s">
        <v>222</v>
      </c>
      <c r="G4" s="3" t="s">
        <v>229</v>
      </c>
      <c r="H4" s="3" t="s">
        <v>229</v>
      </c>
      <c r="I4" s="3"/>
      <c r="J4" s="3" t="s">
        <v>223</v>
      </c>
      <c r="K4" s="3" t="s">
        <v>230</v>
      </c>
      <c r="L4" s="3" t="s">
        <v>231</v>
      </c>
      <c r="M4" s="3" t="s">
        <v>219</v>
      </c>
      <c r="N4" s="3" t="s">
        <v>232</v>
      </c>
    </row>
    <row r="5" spans="1:14" ht="12.75">
      <c r="A5" s="21"/>
      <c r="B5" s="123"/>
      <c r="C5" s="123" t="s">
        <v>233</v>
      </c>
      <c r="D5" s="123" t="s">
        <v>234</v>
      </c>
      <c r="E5" s="123"/>
      <c r="F5" s="123" t="s">
        <v>209</v>
      </c>
      <c r="G5" s="123"/>
      <c r="H5" s="123"/>
      <c r="I5" s="123"/>
      <c r="J5" s="123" t="s">
        <v>219</v>
      </c>
      <c r="K5" s="123" t="s">
        <v>235</v>
      </c>
      <c r="L5" s="123" t="s">
        <v>229</v>
      </c>
      <c r="M5" s="123"/>
      <c r="N5" s="123"/>
    </row>
    <row r="6" spans="1:14" ht="12.75">
      <c r="A6" s="51">
        <v>1</v>
      </c>
      <c r="B6" s="124">
        <v>2</v>
      </c>
      <c r="C6" s="124">
        <v>3</v>
      </c>
      <c r="D6" s="124">
        <v>4</v>
      </c>
      <c r="E6" s="124">
        <v>5</v>
      </c>
      <c r="F6" s="124">
        <v>6</v>
      </c>
      <c r="G6" s="124">
        <v>7</v>
      </c>
      <c r="H6" s="124">
        <v>8</v>
      </c>
      <c r="I6" s="124">
        <v>9</v>
      </c>
      <c r="J6" s="124">
        <v>10</v>
      </c>
      <c r="K6" s="124">
        <v>11</v>
      </c>
      <c r="L6" s="124">
        <v>12</v>
      </c>
      <c r="M6" s="54">
        <v>13</v>
      </c>
      <c r="N6" s="124">
        <v>14</v>
      </c>
    </row>
    <row r="7" spans="1:14" ht="12.75">
      <c r="A7" s="125" t="s">
        <v>236</v>
      </c>
      <c r="B7" s="126">
        <v>1185</v>
      </c>
      <c r="C7" s="126">
        <v>0</v>
      </c>
      <c r="D7" s="126">
        <v>1040</v>
      </c>
      <c r="E7" s="126">
        <v>209</v>
      </c>
      <c r="F7" s="127"/>
      <c r="G7" s="126">
        <v>643</v>
      </c>
      <c r="H7" s="126">
        <v>68281</v>
      </c>
      <c r="I7" s="126">
        <v>1597163</v>
      </c>
      <c r="J7" s="126">
        <v>7641</v>
      </c>
      <c r="K7" s="126">
        <v>24821</v>
      </c>
      <c r="L7" s="126">
        <v>68281</v>
      </c>
      <c r="M7" s="128">
        <v>1597163</v>
      </c>
      <c r="N7" s="126">
        <v>3571847</v>
      </c>
    </row>
    <row r="8" spans="1:14" ht="12.75">
      <c r="A8" s="129" t="s">
        <v>119</v>
      </c>
      <c r="B8" s="130">
        <v>1185</v>
      </c>
      <c r="C8" s="130">
        <v>0</v>
      </c>
      <c r="D8" s="130">
        <v>1040</v>
      </c>
      <c r="E8" s="130">
        <v>20</v>
      </c>
      <c r="F8" s="66">
        <v>1084</v>
      </c>
      <c r="G8" s="130">
        <v>70</v>
      </c>
      <c r="H8" s="130">
        <v>8835</v>
      </c>
      <c r="I8" s="130">
        <v>175147</v>
      </c>
      <c r="J8" s="130">
        <v>8757</v>
      </c>
      <c r="K8" s="130">
        <v>25066</v>
      </c>
      <c r="L8" s="130">
        <v>8835</v>
      </c>
      <c r="M8" s="131">
        <v>175147</v>
      </c>
      <c r="N8" s="130">
        <v>3571487</v>
      </c>
    </row>
    <row r="9" spans="1:14" ht="12.75">
      <c r="A9" s="129" t="s">
        <v>120</v>
      </c>
      <c r="B9" s="130">
        <v>1158</v>
      </c>
      <c r="C9" s="130">
        <v>0</v>
      </c>
      <c r="D9" s="130">
        <v>1016</v>
      </c>
      <c r="E9" s="130">
        <v>20</v>
      </c>
      <c r="F9" s="66">
        <v>1044</v>
      </c>
      <c r="G9" s="130">
        <v>67</v>
      </c>
      <c r="H9" s="130">
        <v>5858</v>
      </c>
      <c r="I9" s="130">
        <v>170105</v>
      </c>
      <c r="J9" s="130">
        <v>8505</v>
      </c>
      <c r="K9" s="130">
        <v>25545</v>
      </c>
      <c r="L9" s="130">
        <v>5858</v>
      </c>
      <c r="M9" s="131">
        <v>170105</v>
      </c>
      <c r="N9" s="130">
        <v>3426236</v>
      </c>
    </row>
    <row r="10" spans="1:15" ht="12.75">
      <c r="A10" s="129" t="s">
        <v>121</v>
      </c>
      <c r="B10" s="130">
        <v>1137</v>
      </c>
      <c r="C10" s="130">
        <v>0</v>
      </c>
      <c r="D10" s="130">
        <v>991</v>
      </c>
      <c r="E10" s="130">
        <v>22</v>
      </c>
      <c r="F10" s="66">
        <v>1056</v>
      </c>
      <c r="G10" s="130">
        <v>75</v>
      </c>
      <c r="H10" s="130">
        <v>7307</v>
      </c>
      <c r="I10" s="130">
        <v>189864</v>
      </c>
      <c r="J10" s="130">
        <v>8630</v>
      </c>
      <c r="K10" s="130">
        <v>25419</v>
      </c>
      <c r="L10" s="130">
        <v>7307</v>
      </c>
      <c r="M10" s="131">
        <v>189864</v>
      </c>
      <c r="N10" s="130">
        <v>3373652</v>
      </c>
      <c r="O10" s="43"/>
    </row>
    <row r="11" spans="1:15" ht="12.75">
      <c r="A11" s="129" t="s">
        <v>122</v>
      </c>
      <c r="B11" s="130">
        <v>1127</v>
      </c>
      <c r="C11" s="130">
        <v>0</v>
      </c>
      <c r="D11" s="130">
        <v>981</v>
      </c>
      <c r="E11" s="130">
        <v>20</v>
      </c>
      <c r="F11" s="66">
        <v>1006</v>
      </c>
      <c r="G11" s="130">
        <v>58</v>
      </c>
      <c r="H11" s="130">
        <v>6082</v>
      </c>
      <c r="I11" s="130">
        <v>138382</v>
      </c>
      <c r="J11" s="130">
        <v>6919</v>
      </c>
      <c r="K11" s="130">
        <v>23892</v>
      </c>
      <c r="L11" s="130">
        <v>6082</v>
      </c>
      <c r="M11" s="131">
        <v>138382</v>
      </c>
      <c r="N11" s="130">
        <v>3138319</v>
      </c>
      <c r="O11" s="43"/>
    </row>
    <row r="12" spans="1:14" ht="12.75">
      <c r="A12" s="132" t="s">
        <v>168</v>
      </c>
      <c r="B12" s="130">
        <v>1116</v>
      </c>
      <c r="C12" s="130">
        <v>0</v>
      </c>
      <c r="D12" s="130">
        <v>969</v>
      </c>
      <c r="E12" s="130">
        <v>21</v>
      </c>
      <c r="F12" s="66">
        <v>998</v>
      </c>
      <c r="G12" s="130">
        <v>65</v>
      </c>
      <c r="H12" s="130">
        <v>6469</v>
      </c>
      <c r="I12" s="130">
        <v>144339</v>
      </c>
      <c r="J12" s="130">
        <v>6873</v>
      </c>
      <c r="K12" s="130">
        <v>22278</v>
      </c>
      <c r="L12" s="130">
        <v>6439</v>
      </c>
      <c r="M12" s="131">
        <v>144339</v>
      </c>
      <c r="N12" s="130">
        <v>2994312</v>
      </c>
    </row>
    <row r="13" spans="1:14" ht="12.75">
      <c r="A13" s="129" t="s">
        <v>124</v>
      </c>
      <c r="B13" s="130">
        <v>1099</v>
      </c>
      <c r="C13" s="130">
        <v>0</v>
      </c>
      <c r="D13" s="130">
        <v>958</v>
      </c>
      <c r="E13" s="130">
        <v>22</v>
      </c>
      <c r="F13" s="66">
        <v>1069</v>
      </c>
      <c r="G13" s="130">
        <v>63</v>
      </c>
      <c r="H13" s="130">
        <v>5644</v>
      </c>
      <c r="I13" s="130">
        <v>130796</v>
      </c>
      <c r="J13" s="130">
        <v>5945</v>
      </c>
      <c r="K13" s="130">
        <v>20735</v>
      </c>
      <c r="L13" s="130">
        <v>5644</v>
      </c>
      <c r="M13" s="131">
        <v>130796</v>
      </c>
      <c r="N13" s="130">
        <v>2777401</v>
      </c>
    </row>
    <row r="14" spans="1:14" ht="12.75">
      <c r="A14" s="129" t="s">
        <v>125</v>
      </c>
      <c r="B14" s="130">
        <v>1095</v>
      </c>
      <c r="C14" s="130">
        <v>0</v>
      </c>
      <c r="D14" s="130">
        <v>956</v>
      </c>
      <c r="E14" s="130">
        <v>21</v>
      </c>
      <c r="F14" s="130">
        <v>964</v>
      </c>
      <c r="G14" s="130">
        <v>54</v>
      </c>
      <c r="H14" s="130">
        <v>4615</v>
      </c>
      <c r="I14" s="130">
        <v>118698</v>
      </c>
      <c r="J14" s="130">
        <v>5652</v>
      </c>
      <c r="K14" s="130">
        <v>22105</v>
      </c>
      <c r="L14" s="130">
        <v>4615</v>
      </c>
      <c r="M14" s="131">
        <v>118698</v>
      </c>
      <c r="N14" s="130">
        <v>2514261</v>
      </c>
    </row>
    <row r="15" spans="1:15" ht="12.75">
      <c r="A15" s="129" t="s">
        <v>169</v>
      </c>
      <c r="B15" s="130">
        <v>1099</v>
      </c>
      <c r="C15" s="130">
        <v>0</v>
      </c>
      <c r="D15" s="130">
        <v>962</v>
      </c>
      <c r="E15" s="130">
        <v>23</v>
      </c>
      <c r="F15" s="130">
        <v>1119</v>
      </c>
      <c r="G15" s="130">
        <v>67</v>
      </c>
      <c r="H15" s="130">
        <v>6675</v>
      </c>
      <c r="I15" s="130">
        <v>151050</v>
      </c>
      <c r="J15" s="130">
        <v>6567</v>
      </c>
      <c r="K15" s="130">
        <v>22651</v>
      </c>
      <c r="L15" s="130">
        <v>6675</v>
      </c>
      <c r="M15" s="131">
        <v>151050</v>
      </c>
      <c r="N15" s="130">
        <v>2524659</v>
      </c>
      <c r="O15" s="119"/>
    </row>
    <row r="16" spans="1:15" ht="12.75">
      <c r="A16" s="129" t="s">
        <v>127</v>
      </c>
      <c r="B16" s="130">
        <v>1093</v>
      </c>
      <c r="C16" s="130">
        <v>0</v>
      </c>
      <c r="D16" s="130">
        <v>952</v>
      </c>
      <c r="E16" s="130">
        <v>22</v>
      </c>
      <c r="F16" s="130">
        <v>972</v>
      </c>
      <c r="G16" s="130">
        <v>69</v>
      </c>
      <c r="H16" s="130">
        <v>9537</v>
      </c>
      <c r="I16" s="130">
        <v>201409</v>
      </c>
      <c r="J16" s="130">
        <v>9155</v>
      </c>
      <c r="K16" s="130">
        <v>29022</v>
      </c>
      <c r="L16" s="130">
        <v>9537</v>
      </c>
      <c r="M16" s="131">
        <v>201409</v>
      </c>
      <c r="N16" s="130">
        <v>2612639</v>
      </c>
      <c r="O16" s="119"/>
    </row>
    <row r="17" spans="1:14" ht="12.75">
      <c r="A17" s="129" t="s">
        <v>128</v>
      </c>
      <c r="B17" s="130">
        <v>1089</v>
      </c>
      <c r="C17" s="130">
        <v>0</v>
      </c>
      <c r="D17" s="130">
        <v>944</v>
      </c>
      <c r="E17" s="130">
        <v>18</v>
      </c>
      <c r="F17" s="130">
        <v>967</v>
      </c>
      <c r="G17" s="130">
        <v>57</v>
      </c>
      <c r="H17" s="130">
        <v>7289</v>
      </c>
      <c r="I17" s="130">
        <v>177372</v>
      </c>
      <c r="J17" s="130">
        <v>9854</v>
      </c>
      <c r="K17" s="130">
        <v>31256</v>
      </c>
      <c r="L17" s="130">
        <v>7289</v>
      </c>
      <c r="M17" s="131">
        <v>177372</v>
      </c>
      <c r="N17" s="130">
        <v>2990200</v>
      </c>
    </row>
    <row r="18" spans="1:14" ht="12.75">
      <c r="A18" s="125" t="s">
        <v>68</v>
      </c>
      <c r="B18" s="128">
        <v>1069</v>
      </c>
      <c r="C18" s="128">
        <v>0</v>
      </c>
      <c r="D18" s="128">
        <v>929</v>
      </c>
      <c r="E18" s="128">
        <v>251</v>
      </c>
      <c r="F18" s="128">
        <v>956</v>
      </c>
      <c r="G18" s="128">
        <v>609</v>
      </c>
      <c r="H18" s="128">
        <v>84449</v>
      </c>
      <c r="I18" s="128">
        <v>1569558</v>
      </c>
      <c r="J18" s="128">
        <v>6253</v>
      </c>
      <c r="K18" s="128">
        <v>25777</v>
      </c>
      <c r="L18" s="128">
        <v>84449</v>
      </c>
      <c r="M18" s="128">
        <v>1569558</v>
      </c>
      <c r="N18" s="128">
        <v>2813201</v>
      </c>
    </row>
    <row r="19" spans="1:15" ht="12.75">
      <c r="A19" s="129" t="s">
        <v>170</v>
      </c>
      <c r="B19" s="131">
        <v>1069</v>
      </c>
      <c r="C19" s="131">
        <v>0</v>
      </c>
      <c r="D19" s="131">
        <v>929</v>
      </c>
      <c r="E19" s="131">
        <v>22</v>
      </c>
      <c r="F19" s="131">
        <v>956</v>
      </c>
      <c r="G19" s="131">
        <v>66</v>
      </c>
      <c r="H19" s="131">
        <v>8579</v>
      </c>
      <c r="I19" s="131">
        <v>209395</v>
      </c>
      <c r="J19" s="131">
        <v>9518</v>
      </c>
      <c r="K19" s="131">
        <v>31832</v>
      </c>
      <c r="L19" s="131">
        <v>8579</v>
      </c>
      <c r="M19" s="131">
        <v>209395</v>
      </c>
      <c r="N19" s="131">
        <v>2813201</v>
      </c>
      <c r="O19" s="43"/>
    </row>
    <row r="20" spans="1:14" ht="12.75">
      <c r="A20" s="132" t="s">
        <v>130</v>
      </c>
      <c r="B20" s="130">
        <v>1051</v>
      </c>
      <c r="C20" s="130">
        <v>0</v>
      </c>
      <c r="D20" s="130">
        <v>911</v>
      </c>
      <c r="E20" s="130">
        <v>19</v>
      </c>
      <c r="F20" s="130">
        <v>946</v>
      </c>
      <c r="G20" s="130">
        <v>52</v>
      </c>
      <c r="H20" s="130">
        <v>6163</v>
      </c>
      <c r="I20" s="130">
        <v>135374</v>
      </c>
      <c r="J20" s="130">
        <v>7125</v>
      </c>
      <c r="K20" s="130">
        <v>25976</v>
      </c>
      <c r="L20" s="130">
        <v>6163</v>
      </c>
      <c r="M20" s="131">
        <v>135374</v>
      </c>
      <c r="N20" s="130">
        <v>2512083</v>
      </c>
    </row>
    <row r="21" spans="1:14" ht="12.75">
      <c r="A21" s="125" t="s">
        <v>236</v>
      </c>
      <c r="B21" s="133">
        <v>1043</v>
      </c>
      <c r="C21" s="133">
        <v>0</v>
      </c>
      <c r="D21" s="133">
        <v>903</v>
      </c>
      <c r="E21" s="133">
        <v>210</v>
      </c>
      <c r="F21" s="133"/>
      <c r="G21" s="133">
        <v>490</v>
      </c>
      <c r="H21" s="133">
        <v>69709</v>
      </c>
      <c r="I21" s="133">
        <v>1224788</v>
      </c>
      <c r="J21" s="133">
        <f>(I21/E21)</f>
        <v>5832.323809523809</v>
      </c>
      <c r="K21" s="133"/>
      <c r="L21" s="133">
        <v>69709</v>
      </c>
      <c r="M21" s="134">
        <v>1224788</v>
      </c>
      <c r="N21" s="133">
        <v>2434395</v>
      </c>
    </row>
    <row r="22" spans="1:14" ht="12.75">
      <c r="A22" s="132" t="s">
        <v>131</v>
      </c>
      <c r="B22" s="130">
        <v>1043</v>
      </c>
      <c r="C22" s="130">
        <v>0</v>
      </c>
      <c r="D22" s="130">
        <v>903</v>
      </c>
      <c r="E22" s="130">
        <v>20</v>
      </c>
      <c r="F22" s="130">
        <v>910</v>
      </c>
      <c r="G22" s="130">
        <v>55</v>
      </c>
      <c r="H22" s="130">
        <v>6672</v>
      </c>
      <c r="I22" s="130">
        <v>149442</v>
      </c>
      <c r="J22" s="130">
        <v>7472</v>
      </c>
      <c r="K22" s="130">
        <v>26997</v>
      </c>
      <c r="L22" s="130">
        <v>6672</v>
      </c>
      <c r="M22" s="131">
        <v>149442</v>
      </c>
      <c r="N22" s="130">
        <v>2434395</v>
      </c>
    </row>
    <row r="23" spans="1:14" ht="12.75">
      <c r="A23" s="86" t="s">
        <v>132</v>
      </c>
      <c r="B23" s="130">
        <v>1036</v>
      </c>
      <c r="C23" s="130">
        <v>0</v>
      </c>
      <c r="D23" s="130">
        <v>896</v>
      </c>
      <c r="E23" s="130">
        <v>22</v>
      </c>
      <c r="F23" s="130">
        <v>907</v>
      </c>
      <c r="G23" s="130">
        <v>55</v>
      </c>
      <c r="H23" s="130">
        <v>6370</v>
      </c>
      <c r="I23" s="130">
        <v>149908</v>
      </c>
      <c r="J23" s="130">
        <v>6814</v>
      </c>
      <c r="K23" s="130">
        <v>27120</v>
      </c>
      <c r="L23" s="130">
        <v>6370</v>
      </c>
      <c r="M23" s="131">
        <v>149908</v>
      </c>
      <c r="N23" s="130">
        <v>2322392</v>
      </c>
    </row>
    <row r="24" spans="1:14" ht="12.75">
      <c r="A24" s="129" t="s">
        <v>133</v>
      </c>
      <c r="B24" s="135">
        <v>1025</v>
      </c>
      <c r="C24" s="135">
        <v>0</v>
      </c>
      <c r="D24" s="135">
        <v>886</v>
      </c>
      <c r="E24" s="135">
        <v>20</v>
      </c>
      <c r="F24" s="135">
        <v>922</v>
      </c>
      <c r="G24" s="135">
        <v>43</v>
      </c>
      <c r="H24" s="135">
        <v>5387</v>
      </c>
      <c r="I24" s="135">
        <v>109579</v>
      </c>
      <c r="J24" s="135">
        <v>5479</v>
      </c>
      <c r="K24" s="135">
        <v>25258</v>
      </c>
      <c r="L24" s="135">
        <v>5387</v>
      </c>
      <c r="M24" s="136">
        <v>109578</v>
      </c>
      <c r="N24" s="135">
        <v>2166823</v>
      </c>
    </row>
    <row r="25" spans="1:14" ht="12.75">
      <c r="A25" s="129" t="s">
        <v>134</v>
      </c>
      <c r="B25" s="130">
        <v>1019</v>
      </c>
      <c r="C25" s="130">
        <v>1</v>
      </c>
      <c r="D25" s="130">
        <v>881</v>
      </c>
      <c r="E25" s="130">
        <v>20</v>
      </c>
      <c r="F25" s="130">
        <v>885</v>
      </c>
      <c r="G25" s="130">
        <v>46</v>
      </c>
      <c r="H25" s="130">
        <v>5767</v>
      </c>
      <c r="I25" s="130">
        <v>120810</v>
      </c>
      <c r="J25" s="130">
        <v>6040</v>
      </c>
      <c r="K25" s="130">
        <v>26077</v>
      </c>
      <c r="L25" s="130">
        <v>5767</v>
      </c>
      <c r="M25" s="131">
        <v>120810</v>
      </c>
      <c r="N25" s="130">
        <v>1927645</v>
      </c>
    </row>
    <row r="26" spans="1:14" ht="12.75">
      <c r="A26" s="129" t="s">
        <v>135</v>
      </c>
      <c r="B26" s="130">
        <v>1016</v>
      </c>
      <c r="C26" s="130">
        <v>1</v>
      </c>
      <c r="D26" s="130">
        <v>883</v>
      </c>
      <c r="E26" s="130">
        <v>21</v>
      </c>
      <c r="F26" s="130">
        <v>899</v>
      </c>
      <c r="G26" s="130">
        <v>58</v>
      </c>
      <c r="H26" s="130">
        <v>9200</v>
      </c>
      <c r="I26" s="130">
        <v>145393</v>
      </c>
      <c r="J26" s="130">
        <v>6923</v>
      </c>
      <c r="K26" s="130">
        <v>25229</v>
      </c>
      <c r="L26" s="130">
        <v>9200</v>
      </c>
      <c r="M26" s="131">
        <v>145393</v>
      </c>
      <c r="N26" s="130">
        <v>2098263</v>
      </c>
    </row>
    <row r="27" spans="1:14" ht="12.75">
      <c r="A27" s="129" t="s">
        <v>136</v>
      </c>
      <c r="B27" s="130">
        <v>1006</v>
      </c>
      <c r="C27" s="130">
        <v>1</v>
      </c>
      <c r="D27" s="130">
        <v>875</v>
      </c>
      <c r="E27" s="130">
        <v>22</v>
      </c>
      <c r="F27" s="130">
        <v>887</v>
      </c>
      <c r="G27" s="130">
        <v>57</v>
      </c>
      <c r="H27" s="130">
        <v>10072</v>
      </c>
      <c r="I27" s="130">
        <v>145731</v>
      </c>
      <c r="J27" s="130">
        <v>6624</v>
      </c>
      <c r="K27" s="130">
        <v>25548</v>
      </c>
      <c r="L27" s="130">
        <v>10072</v>
      </c>
      <c r="M27" s="131">
        <v>145731</v>
      </c>
      <c r="N27" s="130">
        <v>1957491</v>
      </c>
    </row>
    <row r="28" spans="1:14" ht="12.75">
      <c r="A28" s="129" t="s">
        <v>137</v>
      </c>
      <c r="B28" s="131">
        <v>999</v>
      </c>
      <c r="C28" s="131">
        <v>1</v>
      </c>
      <c r="D28" s="131">
        <v>868</v>
      </c>
      <c r="E28" s="131">
        <v>20</v>
      </c>
      <c r="F28" s="131">
        <v>995</v>
      </c>
      <c r="G28" s="131">
        <v>50</v>
      </c>
      <c r="H28" s="131">
        <v>8413</v>
      </c>
      <c r="I28" s="131">
        <v>123008</v>
      </c>
      <c r="J28" s="131">
        <v>6150</v>
      </c>
      <c r="K28" s="131">
        <v>24449</v>
      </c>
      <c r="L28" s="131">
        <v>8413</v>
      </c>
      <c r="M28" s="131">
        <v>123008</v>
      </c>
      <c r="N28" s="131">
        <v>1848740</v>
      </c>
    </row>
    <row r="29" spans="1:14" ht="12.75">
      <c r="A29" s="129" t="s">
        <v>138</v>
      </c>
      <c r="B29" s="130">
        <v>987</v>
      </c>
      <c r="C29" s="130">
        <v>1</v>
      </c>
      <c r="D29" s="130">
        <v>855</v>
      </c>
      <c r="E29" s="130">
        <v>23</v>
      </c>
      <c r="F29" s="130">
        <v>861</v>
      </c>
      <c r="G29" s="130">
        <v>48</v>
      </c>
      <c r="H29" s="130">
        <v>7049</v>
      </c>
      <c r="I29" s="130">
        <v>111397</v>
      </c>
      <c r="J29" s="130">
        <v>4843</v>
      </c>
      <c r="K29" s="130">
        <v>23374</v>
      </c>
      <c r="L29" s="130">
        <v>7049</v>
      </c>
      <c r="M29" s="131">
        <v>111397</v>
      </c>
      <c r="N29" s="130">
        <v>1727502</v>
      </c>
    </row>
    <row r="30" spans="1:14" ht="12.75">
      <c r="A30" s="129" t="s">
        <v>139</v>
      </c>
      <c r="B30" s="135">
        <v>977</v>
      </c>
      <c r="C30" s="135">
        <v>1</v>
      </c>
      <c r="D30" s="135">
        <v>842</v>
      </c>
      <c r="E30" s="135">
        <v>22</v>
      </c>
      <c r="F30" s="135">
        <v>875</v>
      </c>
      <c r="G30" s="135">
        <v>41</v>
      </c>
      <c r="H30" s="135">
        <v>5652</v>
      </c>
      <c r="I30" s="135">
        <v>86802</v>
      </c>
      <c r="J30" s="135">
        <v>3946</v>
      </c>
      <c r="K30" s="135">
        <v>21020</v>
      </c>
      <c r="L30" s="135">
        <v>5652</v>
      </c>
      <c r="M30" s="136">
        <v>86802</v>
      </c>
      <c r="N30" s="135">
        <v>1654995</v>
      </c>
    </row>
    <row r="31" spans="1:14" ht="12.75">
      <c r="A31" s="129" t="s">
        <v>140</v>
      </c>
      <c r="B31" s="130">
        <v>973</v>
      </c>
      <c r="C31" s="130">
        <v>1</v>
      </c>
      <c r="D31" s="130">
        <v>836</v>
      </c>
      <c r="E31" s="130">
        <v>20</v>
      </c>
      <c r="F31" s="130">
        <v>952</v>
      </c>
      <c r="G31" s="130">
        <v>37</v>
      </c>
      <c r="H31" s="130">
        <v>5127</v>
      </c>
      <c r="I31" s="130">
        <v>82718</v>
      </c>
      <c r="J31" s="130">
        <v>4136</v>
      </c>
      <c r="K31" s="130">
        <v>22527</v>
      </c>
      <c r="L31" s="130">
        <v>5127</v>
      </c>
      <c r="M31" s="131">
        <v>82718</v>
      </c>
      <c r="N31" s="130">
        <v>1517908</v>
      </c>
    </row>
    <row r="32" spans="1:14" ht="12.75">
      <c r="A32" s="125" t="s">
        <v>69</v>
      </c>
      <c r="B32" s="126">
        <v>970</v>
      </c>
      <c r="C32" s="126">
        <v>1</v>
      </c>
      <c r="D32" s="126">
        <v>839</v>
      </c>
      <c r="E32" s="126">
        <v>255</v>
      </c>
      <c r="F32" s="126">
        <v>870</v>
      </c>
      <c r="G32" s="126">
        <v>451</v>
      </c>
      <c r="H32" s="126">
        <v>79769</v>
      </c>
      <c r="I32" s="126">
        <v>1140072</v>
      </c>
      <c r="J32" s="126">
        <v>4471</v>
      </c>
      <c r="K32" s="126">
        <v>25283</v>
      </c>
      <c r="L32" s="126">
        <v>79769</v>
      </c>
      <c r="M32" s="128">
        <v>1140072</v>
      </c>
      <c r="N32" s="126">
        <v>1585585</v>
      </c>
    </row>
    <row r="33" spans="1:14" ht="12.75">
      <c r="A33" s="125"/>
      <c r="B33" s="126"/>
      <c r="C33" s="126"/>
      <c r="D33" s="126"/>
      <c r="E33" s="126"/>
      <c r="F33" s="126"/>
      <c r="G33" s="126"/>
      <c r="H33" s="126"/>
      <c r="I33" s="126"/>
      <c r="J33" s="126"/>
      <c r="K33" s="126"/>
      <c r="L33" s="126"/>
      <c r="M33" s="128"/>
      <c r="N33" s="126"/>
    </row>
    <row r="34" spans="1:14" ht="12.75">
      <c r="A34" s="129" t="s">
        <v>237</v>
      </c>
      <c r="B34" s="130">
        <v>970</v>
      </c>
      <c r="C34" s="130">
        <v>1</v>
      </c>
      <c r="D34" s="130">
        <v>839</v>
      </c>
      <c r="E34" s="130">
        <v>22</v>
      </c>
      <c r="F34" s="130">
        <v>870</v>
      </c>
      <c r="G34" s="130">
        <v>46</v>
      </c>
      <c r="H34" s="130">
        <v>8370</v>
      </c>
      <c r="I34" s="130">
        <v>113055</v>
      </c>
      <c r="J34" s="130">
        <v>5139</v>
      </c>
      <c r="K34" s="130">
        <v>24626</v>
      </c>
      <c r="L34" s="130">
        <v>8370</v>
      </c>
      <c r="M34" s="131">
        <v>113055</v>
      </c>
      <c r="N34" s="130">
        <v>1585585</v>
      </c>
    </row>
    <row r="35" spans="1:14" ht="12.75">
      <c r="A35" s="129" t="s">
        <v>238</v>
      </c>
      <c r="B35" s="131">
        <v>964</v>
      </c>
      <c r="C35" s="137">
        <v>4</v>
      </c>
      <c r="D35" s="137">
        <v>837</v>
      </c>
      <c r="E35" s="137">
        <v>20</v>
      </c>
      <c r="F35" s="137">
        <v>835</v>
      </c>
      <c r="G35" s="137">
        <v>42</v>
      </c>
      <c r="H35" s="137">
        <v>8967</v>
      </c>
      <c r="I35" s="137">
        <v>99990</v>
      </c>
      <c r="J35" s="137">
        <v>5000</v>
      </c>
      <c r="K35" s="137">
        <v>23551</v>
      </c>
      <c r="L35" s="137">
        <v>8967</v>
      </c>
      <c r="M35" s="137">
        <v>99990</v>
      </c>
      <c r="N35" s="137">
        <v>1614597</v>
      </c>
    </row>
    <row r="36" spans="1:14" ht="12.75">
      <c r="A36" s="129" t="s">
        <v>239</v>
      </c>
      <c r="B36" s="130">
        <v>958</v>
      </c>
      <c r="C36" s="130">
        <v>5</v>
      </c>
      <c r="D36" s="130">
        <v>833</v>
      </c>
      <c r="E36" s="130">
        <v>19</v>
      </c>
      <c r="F36" s="130">
        <v>823</v>
      </c>
      <c r="G36" s="130">
        <v>41</v>
      </c>
      <c r="H36" s="130">
        <v>8158</v>
      </c>
      <c r="I36" s="130">
        <v>999732</v>
      </c>
      <c r="J36" s="130">
        <v>5249</v>
      </c>
      <c r="K36" s="130">
        <v>24343</v>
      </c>
      <c r="L36" s="130">
        <v>8158</v>
      </c>
      <c r="M36" s="131">
        <v>99732</v>
      </c>
      <c r="N36" s="130">
        <v>1557444</v>
      </c>
    </row>
    <row r="37" spans="1:14" ht="12.75">
      <c r="A37" s="129" t="s">
        <v>240</v>
      </c>
      <c r="B37" s="130">
        <v>957</v>
      </c>
      <c r="C37" s="130">
        <v>6</v>
      </c>
      <c r="D37" s="130">
        <v>832</v>
      </c>
      <c r="E37" s="130">
        <v>23</v>
      </c>
      <c r="F37" s="130">
        <v>821</v>
      </c>
      <c r="G37" s="130">
        <v>47</v>
      </c>
      <c r="H37" s="130">
        <v>9933</v>
      </c>
      <c r="I37" s="130">
        <v>115593</v>
      </c>
      <c r="J37" s="130">
        <v>5026</v>
      </c>
      <c r="K37" s="130">
        <v>24339</v>
      </c>
      <c r="L37" s="130">
        <v>9933</v>
      </c>
      <c r="M37" s="131">
        <v>115593</v>
      </c>
      <c r="N37" s="130">
        <v>1579161</v>
      </c>
    </row>
    <row r="38" spans="1:14" ht="12.75">
      <c r="A38" s="129" t="s">
        <v>241</v>
      </c>
      <c r="B38" s="131">
        <v>954</v>
      </c>
      <c r="C38" s="131">
        <v>6</v>
      </c>
      <c r="D38" s="131">
        <v>829</v>
      </c>
      <c r="E38" s="131">
        <v>20</v>
      </c>
      <c r="F38" s="131">
        <v>816</v>
      </c>
      <c r="G38" s="131">
        <v>33</v>
      </c>
      <c r="H38" s="131">
        <v>6255</v>
      </c>
      <c r="I38" s="131">
        <v>82035</v>
      </c>
      <c r="J38" s="131">
        <v>4102</v>
      </c>
      <c r="K38" s="131">
        <v>24859</v>
      </c>
      <c r="L38" s="131">
        <v>6255</v>
      </c>
      <c r="M38" s="131">
        <v>82035</v>
      </c>
      <c r="N38" s="131">
        <v>1446292</v>
      </c>
    </row>
    <row r="39" spans="1:14" ht="12.75">
      <c r="A39" s="129" t="s">
        <v>242</v>
      </c>
      <c r="B39" s="130">
        <v>950</v>
      </c>
      <c r="C39" s="130">
        <v>6</v>
      </c>
      <c r="D39" s="130">
        <v>828</v>
      </c>
      <c r="E39" s="130">
        <v>22</v>
      </c>
      <c r="F39" s="130">
        <v>814</v>
      </c>
      <c r="G39" s="130">
        <v>30</v>
      </c>
      <c r="H39" s="130">
        <v>4727</v>
      </c>
      <c r="I39" s="130">
        <v>75698</v>
      </c>
      <c r="J39" s="130">
        <v>3441</v>
      </c>
      <c r="K39" s="130">
        <v>25013</v>
      </c>
      <c r="L39" s="130">
        <v>4727</v>
      </c>
      <c r="M39" s="131">
        <v>75698</v>
      </c>
      <c r="N39" s="130">
        <v>1253825</v>
      </c>
    </row>
    <row r="40" spans="1:14" ht="12.75">
      <c r="A40" s="129" t="s">
        <v>243</v>
      </c>
      <c r="B40" s="130">
        <v>945</v>
      </c>
      <c r="C40" s="130">
        <v>7</v>
      </c>
      <c r="D40" s="130">
        <v>824</v>
      </c>
      <c r="E40" s="130">
        <v>22</v>
      </c>
      <c r="F40" s="130">
        <v>809</v>
      </c>
      <c r="G40" s="130">
        <v>37</v>
      </c>
      <c r="H40" s="130">
        <v>6267</v>
      </c>
      <c r="I40" s="130">
        <v>88508</v>
      </c>
      <c r="J40" s="130">
        <v>4023</v>
      </c>
      <c r="K40" s="130">
        <v>24124</v>
      </c>
      <c r="L40" s="130">
        <v>6267</v>
      </c>
      <c r="M40" s="131">
        <v>88508</v>
      </c>
      <c r="N40" s="130">
        <v>1227550</v>
      </c>
    </row>
    <row r="41" spans="1:14" ht="12.75">
      <c r="A41" s="129" t="s">
        <v>244</v>
      </c>
      <c r="B41" s="130">
        <v>936</v>
      </c>
      <c r="C41" s="130">
        <v>9</v>
      </c>
      <c r="D41" s="130">
        <v>820</v>
      </c>
      <c r="E41" s="130">
        <v>22</v>
      </c>
      <c r="F41" s="130">
        <v>799</v>
      </c>
      <c r="G41" s="130">
        <v>36</v>
      </c>
      <c r="H41" s="130">
        <v>5754</v>
      </c>
      <c r="I41" s="130">
        <v>86856</v>
      </c>
      <c r="J41" s="130">
        <v>3948</v>
      </c>
      <c r="K41" s="130">
        <v>24260</v>
      </c>
      <c r="L41" s="130">
        <v>5754</v>
      </c>
      <c r="M41" s="131">
        <v>86856</v>
      </c>
      <c r="N41" s="130">
        <v>1143075</v>
      </c>
    </row>
    <row r="42" spans="1:14" ht="12.75">
      <c r="A42" s="129" t="s">
        <v>137</v>
      </c>
      <c r="B42" s="130">
        <v>929</v>
      </c>
      <c r="C42" s="130">
        <v>12</v>
      </c>
      <c r="D42" s="130">
        <v>815</v>
      </c>
      <c r="E42" s="130">
        <v>22</v>
      </c>
      <c r="F42" s="130">
        <v>793</v>
      </c>
      <c r="G42" s="130">
        <v>38</v>
      </c>
      <c r="H42" s="130">
        <v>6306</v>
      </c>
      <c r="I42" s="130">
        <v>93836</v>
      </c>
      <c r="J42" s="130">
        <v>4265</v>
      </c>
      <c r="K42" s="130">
        <v>24918</v>
      </c>
      <c r="L42" s="130">
        <v>6306</v>
      </c>
      <c r="M42" s="131">
        <v>93836</v>
      </c>
      <c r="N42" s="130">
        <v>1066087</v>
      </c>
    </row>
    <row r="43" spans="1:14" ht="12.75">
      <c r="A43" s="129" t="s">
        <v>245</v>
      </c>
      <c r="B43" s="130">
        <v>940</v>
      </c>
      <c r="C43" s="130">
        <v>12</v>
      </c>
      <c r="D43" s="130">
        <v>813</v>
      </c>
      <c r="E43" s="130">
        <v>22</v>
      </c>
      <c r="F43" s="130">
        <v>787</v>
      </c>
      <c r="G43" s="130">
        <v>34</v>
      </c>
      <c r="H43" s="130">
        <v>4199</v>
      </c>
      <c r="I43" s="130">
        <v>84899</v>
      </c>
      <c r="J43" s="130">
        <v>3859</v>
      </c>
      <c r="K43" s="130">
        <v>25298</v>
      </c>
      <c r="L43" s="130">
        <v>4199</v>
      </c>
      <c r="M43" s="131">
        <v>84899</v>
      </c>
      <c r="N43" s="130">
        <v>979700</v>
      </c>
    </row>
    <row r="44" spans="1:14" ht="12.75">
      <c r="A44" s="129" t="s">
        <v>246</v>
      </c>
      <c r="B44" s="130">
        <v>928</v>
      </c>
      <c r="C44" s="130">
        <v>16</v>
      </c>
      <c r="D44" s="130">
        <v>804</v>
      </c>
      <c r="E44" s="130">
        <v>21</v>
      </c>
      <c r="F44" s="130">
        <v>776</v>
      </c>
      <c r="G44" s="130">
        <v>35.7</v>
      </c>
      <c r="H44" s="130">
        <v>5465</v>
      </c>
      <c r="I44" s="130">
        <v>98920</v>
      </c>
      <c r="J44" s="130">
        <v>4711</v>
      </c>
      <c r="K44" s="130">
        <v>27697</v>
      </c>
      <c r="L44" s="130">
        <v>5465</v>
      </c>
      <c r="M44" s="131">
        <v>98920</v>
      </c>
      <c r="N44" s="130">
        <v>950494</v>
      </c>
    </row>
    <row r="45" spans="1:14" ht="12.75">
      <c r="A45" s="129" t="s">
        <v>247</v>
      </c>
      <c r="B45" s="131">
        <v>918</v>
      </c>
      <c r="C45" s="131">
        <v>18</v>
      </c>
      <c r="D45" s="131">
        <v>795</v>
      </c>
      <c r="E45" s="131">
        <v>20</v>
      </c>
      <c r="F45" s="131">
        <v>771</v>
      </c>
      <c r="G45" s="131">
        <v>32</v>
      </c>
      <c r="H45" s="131">
        <v>5369</v>
      </c>
      <c r="I45" s="131">
        <v>100951</v>
      </c>
      <c r="J45" s="131">
        <v>5048</v>
      </c>
      <c r="K45" s="131">
        <v>31600</v>
      </c>
      <c r="L45" s="131">
        <v>5369</v>
      </c>
      <c r="M45" s="131">
        <v>100951</v>
      </c>
      <c r="N45" s="131">
        <v>1171828</v>
      </c>
    </row>
    <row r="46" spans="1:14" ht="12.75">
      <c r="A46" s="129"/>
      <c r="B46" s="131"/>
      <c r="C46" s="131"/>
      <c r="D46" s="131"/>
      <c r="E46" s="131"/>
      <c r="F46" s="131"/>
      <c r="G46" s="131"/>
      <c r="H46" s="131"/>
      <c r="I46" s="131"/>
      <c r="J46" s="131"/>
      <c r="K46" s="131"/>
      <c r="L46" s="131"/>
      <c r="M46" s="131"/>
      <c r="N46" s="131"/>
    </row>
    <row r="47" spans="1:14" ht="12.75">
      <c r="A47" s="138" t="s">
        <v>70</v>
      </c>
      <c r="B47" s="139">
        <v>909</v>
      </c>
      <c r="C47" s="139">
        <v>18</v>
      </c>
      <c r="D47" s="139">
        <v>787</v>
      </c>
      <c r="E47" s="139">
        <v>254</v>
      </c>
      <c r="F47" s="139">
        <v>804</v>
      </c>
      <c r="G47" s="139">
        <v>379</v>
      </c>
      <c r="H47" s="139">
        <v>71330</v>
      </c>
      <c r="I47" s="139">
        <v>1099534</v>
      </c>
      <c r="J47" s="139">
        <v>4329</v>
      </c>
      <c r="K47" s="139">
        <v>29090</v>
      </c>
      <c r="L47" s="139">
        <v>71330</v>
      </c>
      <c r="M47" s="140">
        <v>1099534</v>
      </c>
      <c r="N47" s="140">
        <v>1120976</v>
      </c>
    </row>
    <row r="48" spans="1:14" ht="12.75">
      <c r="A48" s="138" t="s">
        <v>142</v>
      </c>
      <c r="B48" s="139">
        <v>818</v>
      </c>
      <c r="C48" s="139">
        <v>107</v>
      </c>
      <c r="D48" s="139">
        <v>788</v>
      </c>
      <c r="E48" s="139">
        <v>251</v>
      </c>
      <c r="F48" s="139">
        <v>899</v>
      </c>
      <c r="G48" s="139">
        <v>240</v>
      </c>
      <c r="H48" s="139">
        <v>36407</v>
      </c>
      <c r="I48" s="139">
        <v>617989</v>
      </c>
      <c r="J48" s="139">
        <v>2462</v>
      </c>
      <c r="K48" s="139">
        <v>25776</v>
      </c>
      <c r="L48" s="139">
        <v>36405</v>
      </c>
      <c r="M48" s="140">
        <v>617984</v>
      </c>
      <c r="N48" s="140">
        <v>537133</v>
      </c>
    </row>
    <row r="49" spans="1:14" ht="12.75">
      <c r="A49" s="138" t="s">
        <v>248</v>
      </c>
      <c r="B49" s="1">
        <v>793</v>
      </c>
      <c r="C49" s="1">
        <v>197</v>
      </c>
      <c r="D49" s="1">
        <v>890</v>
      </c>
      <c r="E49" s="1">
        <v>247</v>
      </c>
      <c r="F49" s="1">
        <v>1019</v>
      </c>
      <c r="G49" s="141">
        <v>175.3</v>
      </c>
      <c r="H49" s="141">
        <v>27840.8</v>
      </c>
      <c r="I49" s="1">
        <v>513167</v>
      </c>
      <c r="J49" s="1">
        <v>2078</v>
      </c>
      <c r="K49" s="1">
        <v>29270</v>
      </c>
      <c r="L49" s="141">
        <v>27771.7</v>
      </c>
      <c r="M49" s="140">
        <v>512866</v>
      </c>
      <c r="N49" s="1">
        <v>636861</v>
      </c>
    </row>
    <row r="50" spans="1:14" ht="12.75">
      <c r="A50" s="138" t="s">
        <v>7</v>
      </c>
      <c r="B50" s="1">
        <v>785</v>
      </c>
      <c r="C50" s="1">
        <v>320</v>
      </c>
      <c r="D50" s="1">
        <v>1029</v>
      </c>
      <c r="E50" s="1">
        <v>251</v>
      </c>
      <c r="F50" s="1">
        <v>1201</v>
      </c>
      <c r="G50" s="141">
        <v>167.6</v>
      </c>
      <c r="H50" s="141">
        <v>32953.6</v>
      </c>
      <c r="I50" s="1">
        <v>1339510</v>
      </c>
      <c r="J50" s="1">
        <v>53367</v>
      </c>
      <c r="K50" s="1">
        <v>86980</v>
      </c>
      <c r="L50" s="141">
        <v>30722.2</v>
      </c>
      <c r="M50" s="140">
        <v>1264337</v>
      </c>
      <c r="N50" s="1">
        <v>657847</v>
      </c>
    </row>
    <row r="51" spans="1:14" ht="12.75">
      <c r="A51" s="138" t="s">
        <v>249</v>
      </c>
      <c r="B51" s="1">
        <v>720</v>
      </c>
      <c r="C51" s="1">
        <v>479</v>
      </c>
      <c r="D51" s="1">
        <v>1152</v>
      </c>
      <c r="E51" s="1">
        <v>254</v>
      </c>
      <c r="F51" s="142" t="s">
        <v>171</v>
      </c>
      <c r="G51" s="126">
        <v>98.4</v>
      </c>
      <c r="H51" s="126">
        <v>24270.4</v>
      </c>
      <c r="I51" s="143">
        <v>839052</v>
      </c>
      <c r="J51" s="143">
        <v>3303</v>
      </c>
      <c r="K51" s="143">
        <v>85244</v>
      </c>
      <c r="L51" s="126">
        <v>15377.2</v>
      </c>
      <c r="M51" s="144">
        <v>711706</v>
      </c>
      <c r="N51" s="143">
        <v>1020426</v>
      </c>
    </row>
    <row r="52" spans="1:14" ht="12.75">
      <c r="A52" s="138" t="s">
        <v>250</v>
      </c>
      <c r="B52" s="1">
        <v>648</v>
      </c>
      <c r="C52" s="1">
        <v>609</v>
      </c>
      <c r="D52" s="1">
        <v>1254</v>
      </c>
      <c r="E52" s="1">
        <v>251</v>
      </c>
      <c r="F52" s="142" t="s">
        <v>171</v>
      </c>
      <c r="G52" s="126">
        <v>54.6</v>
      </c>
      <c r="H52" s="126">
        <v>16532.7</v>
      </c>
      <c r="I52" s="143">
        <v>414474</v>
      </c>
      <c r="J52" s="143">
        <v>1651</v>
      </c>
      <c r="K52" s="143">
        <v>75954</v>
      </c>
      <c r="L52" s="126">
        <v>854.2</v>
      </c>
      <c r="M52" s="144">
        <v>23818</v>
      </c>
      <c r="N52" s="143">
        <v>491175</v>
      </c>
    </row>
    <row r="53" spans="1:14" ht="12.75">
      <c r="A53" s="138" t="s">
        <v>251</v>
      </c>
      <c r="B53" s="1">
        <v>612</v>
      </c>
      <c r="C53" s="1">
        <v>745</v>
      </c>
      <c r="D53" s="1">
        <v>1357</v>
      </c>
      <c r="E53" s="1">
        <v>244</v>
      </c>
      <c r="F53" s="142" t="s">
        <v>171</v>
      </c>
      <c r="G53" s="126">
        <v>38.1</v>
      </c>
      <c r="H53" s="126">
        <v>13568.5</v>
      </c>
      <c r="I53" s="143">
        <v>370193</v>
      </c>
      <c r="J53" s="143">
        <v>1520</v>
      </c>
      <c r="K53" s="143">
        <v>97054</v>
      </c>
      <c r="L53" s="142" t="s">
        <v>171</v>
      </c>
      <c r="M53" s="142" t="s">
        <v>171</v>
      </c>
      <c r="N53" s="143">
        <v>481503</v>
      </c>
    </row>
    <row r="54" spans="1:14" ht="12.75">
      <c r="A54" s="138" t="s">
        <v>252</v>
      </c>
      <c r="B54" s="1">
        <v>550</v>
      </c>
      <c r="C54" s="1">
        <v>934</v>
      </c>
      <c r="D54" s="1">
        <v>1484</v>
      </c>
      <c r="E54" s="1">
        <v>250</v>
      </c>
      <c r="F54" s="142" t="s">
        <v>171</v>
      </c>
      <c r="G54" s="126">
        <v>26.4</v>
      </c>
      <c r="H54" s="126">
        <v>13556.1</v>
      </c>
      <c r="I54" s="143">
        <v>295403</v>
      </c>
      <c r="J54" s="143">
        <v>1176</v>
      </c>
      <c r="K54" s="143">
        <v>112086</v>
      </c>
      <c r="L54" s="142" t="s">
        <v>171</v>
      </c>
      <c r="M54" s="142" t="s">
        <v>171</v>
      </c>
      <c r="N54" s="143">
        <v>419367</v>
      </c>
    </row>
    <row r="55" spans="1:14" ht="12.75">
      <c r="A55" s="138" t="s">
        <v>253</v>
      </c>
      <c r="B55" s="1">
        <v>422</v>
      </c>
      <c r="C55" s="1">
        <v>847</v>
      </c>
      <c r="D55" s="1">
        <v>1269</v>
      </c>
      <c r="E55" s="1">
        <v>246</v>
      </c>
      <c r="F55" s="142" t="s">
        <v>171</v>
      </c>
      <c r="G55" s="126">
        <v>6.6</v>
      </c>
      <c r="H55" s="126">
        <v>3991.2</v>
      </c>
      <c r="I55" s="143">
        <v>67287</v>
      </c>
      <c r="J55" s="143">
        <v>276</v>
      </c>
      <c r="K55" s="143">
        <v>101505</v>
      </c>
      <c r="L55" s="142" t="s">
        <v>171</v>
      </c>
      <c r="M55" s="142" t="s">
        <v>171</v>
      </c>
      <c r="N55" s="143">
        <v>401459</v>
      </c>
    </row>
    <row r="56" spans="1:14" ht="12.75">
      <c r="A56" s="145" t="s">
        <v>254</v>
      </c>
      <c r="B56" s="122">
        <v>135</v>
      </c>
      <c r="C56" s="122">
        <v>543</v>
      </c>
      <c r="D56" s="122">
        <v>678</v>
      </c>
      <c r="E56" s="122">
        <v>102</v>
      </c>
      <c r="F56" s="146" t="s">
        <v>171</v>
      </c>
      <c r="G56" s="122">
        <v>0.3</v>
      </c>
      <c r="H56" s="147">
        <v>139.1</v>
      </c>
      <c r="I56" s="122">
        <v>1805</v>
      </c>
      <c r="J56" s="122">
        <v>17</v>
      </c>
      <c r="K56" s="122">
        <v>56310</v>
      </c>
      <c r="L56" s="146" t="s">
        <v>171</v>
      </c>
      <c r="M56" s="146" t="s">
        <v>171</v>
      </c>
      <c r="N56" s="122">
        <v>363350</v>
      </c>
    </row>
    <row r="57" spans="1:14" ht="12.75">
      <c r="A57" s="2" t="s">
        <v>260</v>
      </c>
      <c r="B57" s="2" t="s">
        <v>255</v>
      </c>
      <c r="C57" s="2"/>
      <c r="D57" s="2"/>
      <c r="E57" s="2" t="s">
        <v>256</v>
      </c>
      <c r="F57" s="2"/>
      <c r="G57" s="2"/>
      <c r="H57" s="2"/>
      <c r="J57" s="41" t="s">
        <v>257</v>
      </c>
      <c r="K57" s="2"/>
      <c r="L57" s="2"/>
      <c r="M57" s="3"/>
      <c r="N57" s="2"/>
    </row>
    <row r="58" spans="1:14" ht="12.75">
      <c r="A58" s="98" t="s">
        <v>258</v>
      </c>
      <c r="B58" t="s">
        <v>261</v>
      </c>
      <c r="C58" s="2"/>
      <c r="D58" s="2"/>
      <c r="E58" s="2"/>
      <c r="I58" s="2"/>
      <c r="J58" s="41" t="s">
        <v>259</v>
      </c>
      <c r="K58" s="2"/>
      <c r="L58" s="2"/>
      <c r="M58" s="3"/>
      <c r="N58" s="2"/>
    </row>
    <row r="61" ht="12.75">
      <c r="A61" s="464" t="s">
        <v>679</v>
      </c>
    </row>
  </sheetData>
  <hyperlinks>
    <hyperlink ref="A1" location="'BSE IT '!A1" display="BSE IT "/>
    <hyperlink ref="A2" location="'BSE FMC'!A1" display="BSEFMC "/>
    <hyperlink ref="A3" location="'BSE HC'!A1" display="BSE HC "/>
    <hyperlink ref="A4" location="'BSE CG'!A1" display="BSE CG "/>
    <hyperlink ref="A5" location="'BSE PSU'!A1" display="BSEPSU "/>
    <hyperlink ref="A6" location="'BSE 100'!A1" display="BSE100 "/>
    <hyperlink ref="A53" location="'S&amp;P CNX Defty'!A1" display="S&amp;P CNX Defty"/>
    <hyperlink ref="A50" location="'Options time series-BSE '!A1" tooltip="Time Series on BSE 200" display="Stock Options"/>
    <hyperlink ref="A51" location="'S&amp;P CNX NIFTY'!A1" display="S&amp;P CNX Nifty"/>
    <hyperlink ref="A55" location="'CNX Midcap 200'!A1" display="CNX Midcap 200"/>
    <hyperlink ref="A56" location="'S&amp;P CNX NIFTY'!A1" tooltip="Time Series on BSE HC" display="S&amp;P CNX Nifty"/>
    <hyperlink ref="A57" location="'BSE SENSEX'!A1" tooltip="Time Series on BSE PSU" display="SENSEX "/>
    <hyperlink ref="F56" location="'Options time series-NSE '!A1" display="Nifty Futures"/>
    <hyperlink ref="A52" location="'CNX Nifty Junior'!A1" tooltip="Time Series on BSE IT" display="CNX Nifty Junior"/>
    <hyperlink ref="A54" location="'S&amp;P CNX 500'!A1" tooltip="Time Series on BSE FMC" display="S&amp;P CNX 500"/>
    <hyperlink ref="F50" location="'Options time series-NSE '!A1" display="Stock Options"/>
    <hyperlink ref="B57" location="'CNX Nifty Junior'!A1" display="CNX Nifty Junior"/>
    <hyperlink ref="A49" location="'BSE SENSEX'!A1" tooltip="Time series on Stock Options" display="SENSEX "/>
    <hyperlink ref="F51:F55" location="'Options time series-NSE '!A1" display="Nifty Futures"/>
    <hyperlink ref="L56" location="'Options time series-NSE '!A1" display="Nifty Futures"/>
    <hyperlink ref="M56" location="'Options time series-NSE '!A1" display="Nifty Futures"/>
    <hyperlink ref="L53:L55" location="'Options time series-NSE '!A1" display="Nifty Futures"/>
    <hyperlink ref="M53:M55" location="'Options time series-NSE '!A1" display="Nifty Futures"/>
    <hyperlink ref="A61" location="'Table-13-a'!A1" display="Back"/>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R62"/>
  <sheetViews>
    <sheetView workbookViewId="0" topLeftCell="A1">
      <selection activeCell="A62" sqref="A62"/>
    </sheetView>
  </sheetViews>
  <sheetFormatPr defaultColWidth="9.140625" defaultRowHeight="12.75"/>
  <cols>
    <col min="1" max="1" width="31.7109375" style="0" customWidth="1"/>
    <col min="2" max="6" width="11.7109375" style="0" customWidth="1"/>
  </cols>
  <sheetData>
    <row r="1" spans="1:14" ht="12.75">
      <c r="A1" s="1" t="s">
        <v>262</v>
      </c>
      <c r="B1" s="2"/>
      <c r="C1" s="2"/>
      <c r="D1" s="2"/>
      <c r="E1" s="2"/>
      <c r="F1" s="2"/>
      <c r="G1" s="2"/>
      <c r="H1" s="2"/>
      <c r="I1" s="2"/>
      <c r="J1" s="2"/>
      <c r="K1" s="2"/>
      <c r="L1" s="2"/>
      <c r="M1" s="36"/>
      <c r="N1" s="2"/>
    </row>
    <row r="2" spans="1:14" ht="12.75">
      <c r="A2" s="4"/>
      <c r="B2" s="8"/>
      <c r="C2" s="8"/>
      <c r="D2" s="8"/>
      <c r="E2" s="8"/>
      <c r="F2" s="8"/>
      <c r="G2" s="2"/>
      <c r="H2" s="2"/>
      <c r="I2" s="2"/>
      <c r="J2" s="2"/>
      <c r="K2" s="2"/>
      <c r="L2" s="2"/>
      <c r="M2" s="36"/>
      <c r="N2" s="2"/>
    </row>
    <row r="3" spans="1:14" ht="12.75">
      <c r="A3" s="2" t="s">
        <v>263</v>
      </c>
      <c r="B3" s="3" t="s">
        <v>264</v>
      </c>
      <c r="C3" s="3" t="s">
        <v>264</v>
      </c>
      <c r="D3" s="3" t="s">
        <v>210</v>
      </c>
      <c r="E3" s="3" t="s">
        <v>265</v>
      </c>
      <c r="F3" s="3" t="s">
        <v>211</v>
      </c>
      <c r="G3" s="3"/>
      <c r="H3" s="3"/>
      <c r="I3" s="3"/>
      <c r="J3" s="3"/>
      <c r="K3" s="2"/>
      <c r="L3" s="2"/>
      <c r="M3" s="36"/>
      <c r="N3" s="2"/>
    </row>
    <row r="4" spans="1:14" ht="12.75">
      <c r="A4" s="2"/>
      <c r="B4" s="3" t="s">
        <v>215</v>
      </c>
      <c r="C4" s="3" t="s">
        <v>217</v>
      </c>
      <c r="D4" s="3" t="s">
        <v>266</v>
      </c>
      <c r="E4" s="3" t="s">
        <v>223</v>
      </c>
      <c r="F4" s="3" t="s">
        <v>267</v>
      </c>
      <c r="G4" s="3"/>
      <c r="H4" s="3"/>
      <c r="I4" s="3"/>
      <c r="J4" s="3"/>
      <c r="K4" s="2"/>
      <c r="L4" s="2"/>
      <c r="M4" s="36"/>
      <c r="N4" s="2"/>
    </row>
    <row r="5" spans="1:14" ht="12.75">
      <c r="A5" s="21"/>
      <c r="B5" s="123" t="s">
        <v>228</v>
      </c>
      <c r="C5" s="123"/>
      <c r="D5" s="123"/>
      <c r="E5" s="123" t="s">
        <v>266</v>
      </c>
      <c r="F5" s="123" t="s">
        <v>266</v>
      </c>
      <c r="G5" s="3"/>
      <c r="H5" s="3"/>
      <c r="I5" s="3"/>
      <c r="J5" s="3"/>
      <c r="K5" s="2"/>
      <c r="L5" s="2"/>
      <c r="M5" s="36"/>
      <c r="N5" s="2"/>
    </row>
    <row r="6" spans="1:14" ht="12.75">
      <c r="A6" s="51">
        <v>1</v>
      </c>
      <c r="B6" s="123" t="s">
        <v>75</v>
      </c>
      <c r="C6" s="123" t="s">
        <v>76</v>
      </c>
      <c r="D6" s="123" t="s">
        <v>77</v>
      </c>
      <c r="E6" s="123" t="s">
        <v>78</v>
      </c>
      <c r="F6" s="54">
        <v>6</v>
      </c>
      <c r="G6" s="3"/>
      <c r="H6" s="3"/>
      <c r="I6" s="3"/>
      <c r="J6" s="3"/>
      <c r="K6" s="2"/>
      <c r="L6" s="2"/>
      <c r="M6" s="36"/>
      <c r="N6" s="2"/>
    </row>
    <row r="7" spans="1:14" ht="12.75">
      <c r="A7" s="125" t="s">
        <v>268</v>
      </c>
      <c r="B7" s="144">
        <v>209</v>
      </c>
      <c r="C7" s="144">
        <v>17703</v>
      </c>
      <c r="D7" s="144">
        <v>190970</v>
      </c>
      <c r="E7" s="144">
        <v>921</v>
      </c>
      <c r="F7" s="148">
        <v>10.77</v>
      </c>
      <c r="G7" s="3"/>
      <c r="H7" s="3"/>
      <c r="I7" s="3"/>
      <c r="J7" s="3"/>
      <c r="K7" s="2"/>
      <c r="L7" s="2"/>
      <c r="M7" s="36"/>
      <c r="N7" s="2"/>
    </row>
    <row r="8" spans="1:14" ht="12.75">
      <c r="A8" s="129" t="s">
        <v>119</v>
      </c>
      <c r="B8" s="149">
        <v>20</v>
      </c>
      <c r="C8" s="149">
        <v>1332</v>
      </c>
      <c r="D8" s="149">
        <v>18026</v>
      </c>
      <c r="E8" s="149">
        <v>901</v>
      </c>
      <c r="F8" s="150">
        <v>13.53</v>
      </c>
      <c r="G8" s="3"/>
      <c r="H8" s="3"/>
      <c r="I8" s="3"/>
      <c r="J8" s="3"/>
      <c r="K8" s="2"/>
      <c r="L8" s="2"/>
      <c r="M8" s="36"/>
      <c r="N8" s="2"/>
    </row>
    <row r="9" spans="1:14" ht="12.75">
      <c r="A9" s="129" t="s">
        <v>120</v>
      </c>
      <c r="B9" s="149">
        <v>20</v>
      </c>
      <c r="C9" s="149">
        <v>1244</v>
      </c>
      <c r="D9" s="149">
        <v>14868</v>
      </c>
      <c r="E9" s="149">
        <v>708</v>
      </c>
      <c r="F9" s="150">
        <v>11.95</v>
      </c>
      <c r="G9" s="3"/>
      <c r="H9" s="3"/>
      <c r="I9" s="3"/>
      <c r="J9" s="3"/>
      <c r="K9" s="2"/>
      <c r="L9" s="2"/>
      <c r="M9" s="36"/>
      <c r="N9" s="2"/>
    </row>
    <row r="10" spans="1:14" ht="12.75">
      <c r="A10" s="129" t="s">
        <v>121</v>
      </c>
      <c r="B10" s="149">
        <v>22</v>
      </c>
      <c r="C10" s="149">
        <v>2938</v>
      </c>
      <c r="D10" s="149">
        <v>29339</v>
      </c>
      <c r="E10" s="149">
        <v>1334</v>
      </c>
      <c r="F10" s="150">
        <v>9.99</v>
      </c>
      <c r="G10" s="3"/>
      <c r="H10" s="3"/>
      <c r="I10" s="3"/>
      <c r="J10" s="3"/>
      <c r="K10" s="2"/>
      <c r="L10" s="2"/>
      <c r="M10" s="36"/>
      <c r="N10" s="2"/>
    </row>
    <row r="11" spans="1:14" ht="12.75">
      <c r="A11" s="151" t="s">
        <v>269</v>
      </c>
      <c r="B11" s="152">
        <v>20</v>
      </c>
      <c r="C11" s="152">
        <v>1676</v>
      </c>
      <c r="D11" s="152">
        <v>15810</v>
      </c>
      <c r="E11" s="152">
        <v>832</v>
      </c>
      <c r="F11" s="153">
        <v>9.43</v>
      </c>
      <c r="G11" s="154"/>
      <c r="H11" s="154"/>
      <c r="I11" s="154"/>
      <c r="J11" s="154"/>
      <c r="K11" s="2"/>
      <c r="L11" s="2"/>
      <c r="M11" s="36"/>
      <c r="N11" s="2"/>
    </row>
    <row r="12" spans="1:14" ht="12.75">
      <c r="A12" s="129" t="s">
        <v>168</v>
      </c>
      <c r="B12" s="149">
        <v>21</v>
      </c>
      <c r="C12" s="149">
        <v>2336</v>
      </c>
      <c r="D12" s="149">
        <v>23396</v>
      </c>
      <c r="E12" s="149">
        <v>1114</v>
      </c>
      <c r="F12" s="150">
        <v>10.02</v>
      </c>
      <c r="G12" s="3"/>
      <c r="H12" s="3"/>
      <c r="I12" s="3"/>
      <c r="J12" s="3"/>
      <c r="K12" s="2"/>
      <c r="L12" s="2"/>
      <c r="M12" s="36"/>
      <c r="N12" s="2"/>
    </row>
    <row r="13" spans="1:14" ht="12.75">
      <c r="A13" s="129" t="s">
        <v>124</v>
      </c>
      <c r="B13" s="149">
        <v>22</v>
      </c>
      <c r="C13" s="149">
        <v>2341</v>
      </c>
      <c r="D13" s="149">
        <v>23561</v>
      </c>
      <c r="E13" s="149">
        <v>1071</v>
      </c>
      <c r="F13" s="150">
        <v>10.06</v>
      </c>
      <c r="G13" s="3"/>
      <c r="H13" s="3"/>
      <c r="I13" s="3"/>
      <c r="J13" s="3"/>
      <c r="K13" s="2"/>
      <c r="L13" s="2"/>
      <c r="M13" s="36"/>
      <c r="N13" s="2"/>
    </row>
    <row r="14" spans="1:14" ht="12.75">
      <c r="A14" s="129" t="s">
        <v>125</v>
      </c>
      <c r="B14" s="149">
        <v>21</v>
      </c>
      <c r="C14" s="149">
        <v>1169</v>
      </c>
      <c r="D14" s="149">
        <v>12710</v>
      </c>
      <c r="E14" s="149">
        <v>605</v>
      </c>
      <c r="F14" s="150">
        <v>10.87</v>
      </c>
      <c r="G14" s="3"/>
      <c r="H14" s="3"/>
      <c r="I14" s="3"/>
      <c r="J14" s="3"/>
      <c r="K14" s="2"/>
      <c r="L14" s="2"/>
      <c r="M14" s="36"/>
      <c r="N14" s="2"/>
    </row>
    <row r="15" spans="1:14" ht="12.75">
      <c r="A15" s="129" t="s">
        <v>169</v>
      </c>
      <c r="B15" s="149">
        <v>23</v>
      </c>
      <c r="C15" s="149">
        <v>950</v>
      </c>
      <c r="D15" s="149">
        <v>11790</v>
      </c>
      <c r="E15" s="149">
        <v>536</v>
      </c>
      <c r="F15" s="150">
        <v>12.41</v>
      </c>
      <c r="G15" s="3"/>
      <c r="H15" s="3"/>
      <c r="I15" s="3"/>
      <c r="J15" s="3"/>
      <c r="K15" s="2"/>
      <c r="L15" s="2"/>
      <c r="M15" s="36"/>
      <c r="N15" s="2"/>
    </row>
    <row r="16" spans="1:18" ht="12.75">
      <c r="A16" s="132" t="s">
        <v>127</v>
      </c>
      <c r="B16" s="131">
        <v>22</v>
      </c>
      <c r="C16" s="131">
        <v>1755</v>
      </c>
      <c r="D16" s="131">
        <v>17986</v>
      </c>
      <c r="E16" s="131">
        <v>818</v>
      </c>
      <c r="F16" s="150">
        <v>10.25</v>
      </c>
      <c r="G16" s="155"/>
      <c r="H16" s="155"/>
      <c r="I16" s="155"/>
      <c r="J16" s="155"/>
      <c r="K16" s="40"/>
      <c r="L16" s="40"/>
      <c r="M16" s="156"/>
      <c r="N16" s="40"/>
      <c r="O16" s="119"/>
      <c r="P16" s="119"/>
      <c r="Q16" s="119"/>
      <c r="R16" s="119"/>
    </row>
    <row r="17" spans="1:14" ht="12.75">
      <c r="A17" s="129" t="s">
        <v>128</v>
      </c>
      <c r="B17" s="131">
        <v>18</v>
      </c>
      <c r="C17" s="131">
        <v>1962</v>
      </c>
      <c r="D17" s="131">
        <v>23184</v>
      </c>
      <c r="E17" s="131">
        <v>1364</v>
      </c>
      <c r="F17" s="150">
        <v>11.82</v>
      </c>
      <c r="G17" s="3"/>
      <c r="H17" s="3"/>
      <c r="I17" s="3"/>
      <c r="J17" s="3"/>
      <c r="K17" s="2"/>
      <c r="L17" s="2"/>
      <c r="M17" s="36"/>
      <c r="N17" s="2"/>
    </row>
    <row r="18" spans="1:14" ht="12.75">
      <c r="A18" s="125" t="s">
        <v>68</v>
      </c>
      <c r="B18" s="128">
        <v>251</v>
      </c>
      <c r="C18" s="128">
        <v>61891</v>
      </c>
      <c r="D18" s="128">
        <v>475524</v>
      </c>
      <c r="E18" s="128">
        <v>1755</v>
      </c>
      <c r="F18" s="148">
        <v>7.68</v>
      </c>
      <c r="G18" s="140"/>
      <c r="H18" s="140"/>
      <c r="I18" s="140"/>
      <c r="J18" s="3"/>
      <c r="K18" s="2"/>
      <c r="L18" s="2"/>
      <c r="M18" s="36"/>
      <c r="N18" s="2"/>
    </row>
    <row r="19" spans="1:14" ht="12.75">
      <c r="A19" s="129" t="s">
        <v>170</v>
      </c>
      <c r="B19" s="131">
        <f>(D19/E19)</f>
        <v>20.993857493857494</v>
      </c>
      <c r="C19" s="131">
        <v>1732</v>
      </c>
      <c r="D19" s="131">
        <v>17089</v>
      </c>
      <c r="E19" s="131">
        <v>814</v>
      </c>
      <c r="F19" s="150">
        <v>9.87</v>
      </c>
      <c r="G19" s="140"/>
      <c r="H19" s="140"/>
      <c r="I19" s="140"/>
      <c r="J19" s="140"/>
      <c r="K19" s="2"/>
      <c r="L19" s="2"/>
      <c r="M19" s="36"/>
      <c r="N19" s="2"/>
    </row>
    <row r="20" spans="1:14" ht="12.75">
      <c r="A20" s="132" t="s">
        <v>130</v>
      </c>
      <c r="B20" s="131">
        <f>(D20/E20)</f>
        <v>18.991935483870968</v>
      </c>
      <c r="C20" s="131">
        <v>2075</v>
      </c>
      <c r="D20" s="131">
        <v>16485</v>
      </c>
      <c r="E20" s="131">
        <v>868</v>
      </c>
      <c r="F20" s="150">
        <v>7.945</v>
      </c>
      <c r="G20" s="155"/>
      <c r="H20" s="155"/>
      <c r="I20" s="155"/>
      <c r="J20" s="155"/>
      <c r="K20" s="40"/>
      <c r="L20" s="40"/>
      <c r="M20" s="36"/>
      <c r="N20" s="2"/>
    </row>
    <row r="21" spans="1:14" ht="12.75">
      <c r="A21" s="112" t="s">
        <v>270</v>
      </c>
      <c r="B21" s="112">
        <v>211</v>
      </c>
      <c r="C21" s="112">
        <v>58084</v>
      </c>
      <c r="D21" s="112">
        <v>441950</v>
      </c>
      <c r="E21" s="157">
        <f>(D21/B21)</f>
        <v>2094.549763033175</v>
      </c>
      <c r="F21" s="158">
        <f>(D21/C21)</f>
        <v>7.608807933337925</v>
      </c>
      <c r="G21" s="112"/>
      <c r="H21" s="112"/>
      <c r="I21" s="112"/>
      <c r="K21" s="40"/>
      <c r="L21" s="40"/>
      <c r="M21" s="36"/>
      <c r="N21" s="2"/>
    </row>
    <row r="22" spans="1:14" ht="12.75">
      <c r="A22" s="132" t="s">
        <v>131</v>
      </c>
      <c r="B22" s="131">
        <v>20</v>
      </c>
      <c r="C22" s="131">
        <v>2572</v>
      </c>
      <c r="D22" s="131">
        <v>21607</v>
      </c>
      <c r="E22" s="131">
        <v>1080</v>
      </c>
      <c r="F22" s="150">
        <v>8.4</v>
      </c>
      <c r="G22" s="155"/>
      <c r="H22" s="155"/>
      <c r="I22" s="155"/>
      <c r="J22" s="155"/>
      <c r="K22" s="2"/>
      <c r="L22" s="2"/>
      <c r="M22" s="36"/>
      <c r="N22" s="2"/>
    </row>
    <row r="23" spans="1:14" ht="12.75">
      <c r="A23" s="107" t="s">
        <v>132</v>
      </c>
      <c r="B23" s="149">
        <v>22</v>
      </c>
      <c r="C23" s="149">
        <v>2505</v>
      </c>
      <c r="D23" s="149">
        <v>20771</v>
      </c>
      <c r="E23" s="149">
        <v>944</v>
      </c>
      <c r="F23" s="150">
        <v>8.29</v>
      </c>
      <c r="G23" s="3"/>
      <c r="H23" s="3"/>
      <c r="I23" s="3"/>
      <c r="J23" s="3"/>
      <c r="K23" s="2"/>
      <c r="L23" s="2"/>
      <c r="M23" s="36"/>
      <c r="N23" s="2"/>
    </row>
    <row r="24" spans="1:14" ht="12.75">
      <c r="A24" s="129" t="s">
        <v>133</v>
      </c>
      <c r="B24" s="149">
        <v>20</v>
      </c>
      <c r="C24" s="149">
        <v>2822</v>
      </c>
      <c r="D24" s="149">
        <v>24360</v>
      </c>
      <c r="E24" s="149">
        <v>1218</v>
      </c>
      <c r="F24" s="150">
        <v>8.63</v>
      </c>
      <c r="G24" s="140"/>
      <c r="H24" s="140"/>
      <c r="I24" s="3"/>
      <c r="J24" s="3"/>
      <c r="K24" s="2"/>
      <c r="L24" s="2"/>
      <c r="M24" s="36"/>
      <c r="N24" s="2"/>
    </row>
    <row r="25" spans="1:14" ht="12.75">
      <c r="A25" s="129" t="s">
        <v>134</v>
      </c>
      <c r="B25" s="149">
        <v>20</v>
      </c>
      <c r="C25" s="149">
        <v>2987</v>
      </c>
      <c r="D25" s="149">
        <v>25387</v>
      </c>
      <c r="E25" s="149">
        <v>1209</v>
      </c>
      <c r="F25" s="150">
        <v>8.5</v>
      </c>
      <c r="G25" s="3"/>
      <c r="H25" s="3"/>
      <c r="I25" s="3"/>
      <c r="J25" s="3"/>
      <c r="K25" s="2"/>
      <c r="L25" s="2"/>
      <c r="M25" s="36"/>
      <c r="N25" s="2"/>
    </row>
    <row r="26" spans="1:14" ht="12.75">
      <c r="A26" s="129" t="s">
        <v>135</v>
      </c>
      <c r="B26" s="149">
        <v>21</v>
      </c>
      <c r="C26" s="149">
        <v>4127</v>
      </c>
      <c r="D26" s="149">
        <v>31960</v>
      </c>
      <c r="E26" s="149">
        <v>1278</v>
      </c>
      <c r="F26" s="150">
        <v>7.74</v>
      </c>
      <c r="G26" s="3"/>
      <c r="H26" s="3"/>
      <c r="I26" s="3"/>
      <c r="J26" s="3"/>
      <c r="K26" s="2"/>
      <c r="L26" s="2"/>
      <c r="M26" s="36"/>
      <c r="N26" s="2"/>
    </row>
    <row r="27" spans="1:14" ht="12.75">
      <c r="A27" s="107" t="s">
        <v>136</v>
      </c>
      <c r="B27">
        <v>22</v>
      </c>
      <c r="C27">
        <v>5361</v>
      </c>
      <c r="D27">
        <v>44717</v>
      </c>
      <c r="E27">
        <v>1789</v>
      </c>
      <c r="F27" s="159">
        <v>8.34</v>
      </c>
      <c r="G27" s="3"/>
      <c r="H27" s="3"/>
      <c r="I27" s="3"/>
      <c r="J27" s="3"/>
      <c r="K27" s="2"/>
      <c r="L27" s="2"/>
      <c r="M27" s="36"/>
      <c r="N27" s="2"/>
    </row>
    <row r="28" spans="1:14" ht="12.75">
      <c r="A28" s="37" t="s">
        <v>137</v>
      </c>
      <c r="B28">
        <v>20</v>
      </c>
      <c r="C28">
        <v>8042</v>
      </c>
      <c r="D28">
        <v>52309</v>
      </c>
      <c r="E28">
        <v>2092</v>
      </c>
      <c r="F28" s="159">
        <v>6.5</v>
      </c>
      <c r="G28" s="3"/>
      <c r="H28" s="3"/>
      <c r="I28" s="3"/>
      <c r="J28" s="3"/>
      <c r="K28" s="2"/>
      <c r="L28" s="2"/>
      <c r="M28" s="36"/>
      <c r="N28" s="2"/>
    </row>
    <row r="29" spans="1:14" ht="12.75">
      <c r="A29" s="37" t="s">
        <v>271</v>
      </c>
      <c r="B29">
        <v>23</v>
      </c>
      <c r="C29">
        <v>14213</v>
      </c>
      <c r="D29">
        <v>96108</v>
      </c>
      <c r="E29">
        <v>3697</v>
      </c>
      <c r="F29">
        <v>6.76</v>
      </c>
      <c r="G29" s="3"/>
      <c r="H29" s="3"/>
      <c r="I29" s="3"/>
      <c r="J29" s="3"/>
      <c r="K29" s="2"/>
      <c r="L29" s="2"/>
      <c r="M29" s="36"/>
      <c r="N29" s="2"/>
    </row>
    <row r="30" spans="1:14" ht="12.75">
      <c r="A30" s="160" t="s">
        <v>272</v>
      </c>
      <c r="B30">
        <v>22</v>
      </c>
      <c r="C30">
        <v>9376</v>
      </c>
      <c r="D30">
        <v>70114</v>
      </c>
      <c r="E30">
        <v>2805</v>
      </c>
      <c r="F30">
        <v>7.48</v>
      </c>
      <c r="G30" s="3"/>
      <c r="H30" s="3"/>
      <c r="I30" s="3"/>
      <c r="J30" s="3"/>
      <c r="K30" s="2"/>
      <c r="L30" s="2"/>
      <c r="M30" s="36"/>
      <c r="N30" s="2"/>
    </row>
    <row r="31" spans="1:14" ht="12.75">
      <c r="A31" s="107" t="s">
        <v>273</v>
      </c>
      <c r="B31">
        <v>20</v>
      </c>
      <c r="C31">
        <v>6079</v>
      </c>
      <c r="D31">
        <v>54617</v>
      </c>
      <c r="E31">
        <v>2483</v>
      </c>
      <c r="F31">
        <v>8.98</v>
      </c>
      <c r="G31" s="3"/>
      <c r="H31" s="3"/>
      <c r="I31" s="3"/>
      <c r="J31" s="3"/>
      <c r="K31" s="2"/>
      <c r="L31" s="2"/>
      <c r="M31" s="36"/>
      <c r="N31" s="2"/>
    </row>
    <row r="32" spans="1:14" ht="12.75">
      <c r="A32" s="107"/>
      <c r="G32" s="3"/>
      <c r="H32" s="3"/>
      <c r="I32" s="3"/>
      <c r="J32" s="3"/>
      <c r="K32" s="2"/>
      <c r="L32" s="2"/>
      <c r="M32" s="36"/>
      <c r="N32" s="2"/>
    </row>
    <row r="33" spans="1:14" ht="12.75">
      <c r="A33" s="161" t="s">
        <v>69</v>
      </c>
      <c r="B33" s="126">
        <v>253</v>
      </c>
      <c r="C33" s="144">
        <v>124308</v>
      </c>
      <c r="D33" s="144">
        <v>887294</v>
      </c>
      <c r="E33" s="144">
        <v>3039</v>
      </c>
      <c r="F33" s="148">
        <v>7.14</v>
      </c>
      <c r="G33" s="3"/>
      <c r="H33" s="3"/>
      <c r="I33" s="3"/>
      <c r="J33" s="3"/>
      <c r="K33" s="2"/>
      <c r="L33" s="2"/>
      <c r="M33" s="36"/>
      <c r="N33" s="2"/>
    </row>
    <row r="34" spans="1:14" ht="12.75">
      <c r="A34" s="161"/>
      <c r="B34" s="126"/>
      <c r="C34" s="144"/>
      <c r="D34" s="144"/>
      <c r="E34" s="144"/>
      <c r="F34" s="148"/>
      <c r="G34" s="3"/>
      <c r="H34" s="3"/>
      <c r="I34" s="3"/>
      <c r="J34" s="3"/>
      <c r="K34" s="2"/>
      <c r="L34" s="2"/>
      <c r="M34" s="36"/>
      <c r="N34" s="2"/>
    </row>
    <row r="35" spans="1:14" ht="12.75">
      <c r="A35" s="129" t="s">
        <v>274</v>
      </c>
      <c r="B35" s="130">
        <v>22</v>
      </c>
      <c r="C35" s="149">
        <v>6486</v>
      </c>
      <c r="D35" s="149">
        <v>53812</v>
      </c>
      <c r="E35" s="149">
        <v>2242</v>
      </c>
      <c r="F35" s="150">
        <v>8.3</v>
      </c>
      <c r="G35" s="3"/>
      <c r="H35" s="3"/>
      <c r="I35" s="3"/>
      <c r="J35" s="3"/>
      <c r="K35" s="2"/>
      <c r="L35" s="2"/>
      <c r="M35" s="36"/>
      <c r="N35" s="2"/>
    </row>
    <row r="36" spans="1:14" ht="12.75">
      <c r="A36" s="129" t="s">
        <v>238</v>
      </c>
      <c r="B36" s="137">
        <v>20</v>
      </c>
      <c r="C36" s="149">
        <v>10156</v>
      </c>
      <c r="D36" s="149">
        <v>73588</v>
      </c>
      <c r="E36" s="149">
        <v>3066</v>
      </c>
      <c r="F36" s="150">
        <v>7.25</v>
      </c>
      <c r="G36" s="3"/>
      <c r="H36" s="3"/>
      <c r="I36" s="3"/>
      <c r="J36" s="3"/>
      <c r="K36" s="2"/>
      <c r="L36" s="2"/>
      <c r="M36" s="36"/>
      <c r="N36" s="2"/>
    </row>
    <row r="37" spans="1:14" ht="12.75">
      <c r="A37" s="129" t="s">
        <v>239</v>
      </c>
      <c r="B37" s="130">
        <v>19</v>
      </c>
      <c r="C37" s="149">
        <v>8384</v>
      </c>
      <c r="D37" s="149">
        <v>61205</v>
      </c>
      <c r="E37" s="149">
        <v>2550</v>
      </c>
      <c r="F37" s="150">
        <v>7.3</v>
      </c>
      <c r="G37" s="3"/>
      <c r="H37" s="3"/>
      <c r="I37" s="3"/>
      <c r="J37" s="3"/>
      <c r="K37" s="2"/>
      <c r="L37" s="2"/>
      <c r="M37" s="36"/>
      <c r="N37" s="2"/>
    </row>
    <row r="38" spans="1:14" ht="12.75">
      <c r="A38" s="129" t="s">
        <v>240</v>
      </c>
      <c r="B38" s="130">
        <v>23</v>
      </c>
      <c r="C38" s="149">
        <v>10321</v>
      </c>
      <c r="D38" s="149">
        <v>72593</v>
      </c>
      <c r="E38" s="149">
        <v>2792</v>
      </c>
      <c r="F38" s="150">
        <v>7.03</v>
      </c>
      <c r="G38" s="3"/>
      <c r="H38" s="3"/>
      <c r="I38" s="3"/>
      <c r="J38" s="3"/>
      <c r="K38" s="2"/>
      <c r="L38" s="2"/>
      <c r="M38" s="36"/>
      <c r="N38" s="2"/>
    </row>
    <row r="39" spans="1:14" ht="12.75">
      <c r="A39" s="129" t="s">
        <v>241</v>
      </c>
      <c r="B39" s="131">
        <v>20</v>
      </c>
      <c r="C39" s="149">
        <v>5767</v>
      </c>
      <c r="D39" s="149">
        <v>45541</v>
      </c>
      <c r="E39" s="149">
        <v>1980</v>
      </c>
      <c r="F39" s="150">
        <v>7.9</v>
      </c>
      <c r="G39" s="3"/>
      <c r="H39" s="3"/>
      <c r="I39" s="3"/>
      <c r="J39" s="3"/>
      <c r="K39" s="2"/>
      <c r="L39" s="2"/>
      <c r="M39" s="36"/>
      <c r="N39" s="2"/>
    </row>
    <row r="40" spans="1:14" ht="12.75">
      <c r="A40" s="107" t="s">
        <v>242</v>
      </c>
      <c r="B40" s="130">
        <v>20</v>
      </c>
      <c r="C40" s="152">
        <v>8437</v>
      </c>
      <c r="D40" s="149">
        <v>55770</v>
      </c>
      <c r="E40" s="149">
        <v>2425</v>
      </c>
      <c r="F40" s="150">
        <v>6.61</v>
      </c>
      <c r="G40" s="162"/>
      <c r="H40" s="12"/>
      <c r="I40" s="12"/>
      <c r="J40" s="12"/>
      <c r="K40" s="12"/>
      <c r="L40" s="12"/>
      <c r="M40" s="36"/>
      <c r="N40" s="2"/>
    </row>
    <row r="41" spans="1:14" ht="12.75">
      <c r="A41" s="129" t="s">
        <v>243</v>
      </c>
      <c r="B41" s="130">
        <v>22</v>
      </c>
      <c r="C41" s="152">
        <v>12659</v>
      </c>
      <c r="D41" s="152">
        <v>87695</v>
      </c>
      <c r="E41" s="152">
        <v>3508</v>
      </c>
      <c r="F41" s="153">
        <v>6.92</v>
      </c>
      <c r="G41" s="162"/>
      <c r="H41" s="12"/>
      <c r="I41" s="12"/>
      <c r="J41" s="12"/>
      <c r="K41" s="12"/>
      <c r="L41" s="12"/>
      <c r="M41" s="36"/>
      <c r="N41" s="2"/>
    </row>
    <row r="42" spans="1:14" ht="12.75">
      <c r="A42" s="37" t="s">
        <v>244</v>
      </c>
      <c r="B42" s="130">
        <v>22</v>
      </c>
      <c r="C42" s="45">
        <v>9241</v>
      </c>
      <c r="D42" s="45">
        <v>63806</v>
      </c>
      <c r="E42" s="45">
        <v>2552</v>
      </c>
      <c r="F42" s="163">
        <v>6.905</v>
      </c>
      <c r="G42" s="162"/>
      <c r="H42" s="12"/>
      <c r="I42" s="12"/>
      <c r="J42" s="12"/>
      <c r="K42" s="12"/>
      <c r="L42" s="12"/>
      <c r="M42" s="36"/>
      <c r="N42" s="2"/>
    </row>
    <row r="43" spans="1:14" ht="12.75">
      <c r="A43" s="37" t="s">
        <v>275</v>
      </c>
      <c r="B43" s="130">
        <v>22</v>
      </c>
      <c r="C43" s="45">
        <v>9303</v>
      </c>
      <c r="D43" s="45">
        <v>66013</v>
      </c>
      <c r="E43" s="45">
        <v>2445</v>
      </c>
      <c r="F43" s="163">
        <v>7.096</v>
      </c>
      <c r="G43" s="162"/>
      <c r="H43" s="12"/>
      <c r="I43" s="12"/>
      <c r="J43" s="12"/>
      <c r="K43" s="12"/>
      <c r="L43" s="12"/>
      <c r="M43" s="36"/>
      <c r="N43" s="2"/>
    </row>
    <row r="44" spans="1:14" ht="12.75">
      <c r="A44" s="37" t="s">
        <v>276</v>
      </c>
      <c r="B44" s="130">
        <v>22</v>
      </c>
      <c r="C44" s="45">
        <v>11382</v>
      </c>
      <c r="D44" s="79">
        <v>82453</v>
      </c>
      <c r="E44" s="38">
        <v>3171</v>
      </c>
      <c r="F44" s="164">
        <v>7.244</v>
      </c>
      <c r="G44" s="162"/>
      <c r="H44" s="12"/>
      <c r="I44" s="12"/>
      <c r="J44" s="12"/>
      <c r="K44" s="12"/>
      <c r="L44" s="12"/>
      <c r="M44" s="36"/>
      <c r="N44" s="2"/>
    </row>
    <row r="45" spans="1:14" ht="12.75">
      <c r="A45" s="160" t="s">
        <v>277</v>
      </c>
      <c r="B45" s="130">
        <v>21</v>
      </c>
      <c r="C45" s="45">
        <v>13097</v>
      </c>
      <c r="D45" s="38">
        <v>91340</v>
      </c>
      <c r="E45" s="38">
        <v>3806</v>
      </c>
      <c r="F45" s="164">
        <v>6.974</v>
      </c>
      <c r="G45" s="162"/>
      <c r="H45" s="38"/>
      <c r="I45" s="38"/>
      <c r="J45" s="38"/>
      <c r="K45" s="38"/>
      <c r="L45" s="38"/>
      <c r="M45" s="36"/>
      <c r="N45" s="3"/>
    </row>
    <row r="46" spans="1:13" ht="12.75">
      <c r="A46" s="107" t="s">
        <v>278</v>
      </c>
      <c r="B46" s="131">
        <v>20</v>
      </c>
      <c r="C46" s="45">
        <v>19075</v>
      </c>
      <c r="D46" s="38">
        <v>133478</v>
      </c>
      <c r="E46" s="38">
        <v>6067</v>
      </c>
      <c r="F46" s="164">
        <v>7</v>
      </c>
      <c r="M46" s="100"/>
    </row>
    <row r="47" spans="1:13" ht="12.75">
      <c r="A47" s="107"/>
      <c r="B47" s="131"/>
      <c r="C47" s="45"/>
      <c r="D47" s="38"/>
      <c r="E47" s="38"/>
      <c r="F47" s="164"/>
      <c r="M47" s="100"/>
    </row>
    <row r="48" spans="1:14" ht="12.75">
      <c r="A48" s="138" t="s">
        <v>70</v>
      </c>
      <c r="B48" s="139">
        <v>254</v>
      </c>
      <c r="C48" s="165">
        <v>189523</v>
      </c>
      <c r="D48" s="139">
        <v>1316096</v>
      </c>
      <c r="E48" s="139">
        <v>4477</v>
      </c>
      <c r="F48" s="166">
        <v>6.94</v>
      </c>
      <c r="G48" s="162"/>
      <c r="H48" s="38"/>
      <c r="I48" s="38"/>
      <c r="J48" s="38"/>
      <c r="K48" s="38"/>
      <c r="L48" s="38"/>
      <c r="M48" s="36"/>
      <c r="N48" s="3"/>
    </row>
    <row r="49" spans="1:14" ht="12.75">
      <c r="A49" s="138" t="s">
        <v>142</v>
      </c>
      <c r="B49" s="167">
        <v>251</v>
      </c>
      <c r="C49" s="165">
        <v>167778</v>
      </c>
      <c r="D49" s="139">
        <v>1068701</v>
      </c>
      <c r="E49" s="139">
        <v>3598</v>
      </c>
      <c r="F49" s="166">
        <v>6.37</v>
      </c>
      <c r="G49" s="12"/>
      <c r="H49" s="12"/>
      <c r="I49" s="12"/>
      <c r="J49" s="12"/>
      <c r="K49" s="12"/>
      <c r="L49" s="12"/>
      <c r="M49" s="36"/>
      <c r="N49" s="2"/>
    </row>
    <row r="50" spans="1:14" ht="12.75">
      <c r="A50" s="1" t="s">
        <v>72</v>
      </c>
      <c r="B50" s="141">
        <v>247</v>
      </c>
      <c r="C50" s="1">
        <v>144851</v>
      </c>
      <c r="D50" s="1">
        <v>947191</v>
      </c>
      <c r="E50" s="1">
        <v>3278</v>
      </c>
      <c r="F50" s="168">
        <v>6.54</v>
      </c>
      <c r="G50" s="12"/>
      <c r="H50" s="12"/>
      <c r="I50" s="12"/>
      <c r="J50" s="12"/>
      <c r="K50" s="12"/>
      <c r="L50" s="12"/>
      <c r="M50" s="36"/>
      <c r="N50" s="2"/>
    </row>
    <row r="51" spans="1:14" ht="12.75">
      <c r="A51" s="1" t="s">
        <v>143</v>
      </c>
      <c r="B51" s="141">
        <v>251</v>
      </c>
      <c r="C51" s="1">
        <v>64470</v>
      </c>
      <c r="D51" s="1">
        <v>428582</v>
      </c>
      <c r="E51" s="1">
        <v>1483</v>
      </c>
      <c r="F51" s="168">
        <v>6.65</v>
      </c>
      <c r="G51" s="12"/>
      <c r="H51" s="12"/>
      <c r="I51" s="12"/>
      <c r="J51" s="12"/>
      <c r="K51" s="12"/>
      <c r="L51" s="12"/>
      <c r="M51" s="36"/>
      <c r="N51" s="2"/>
    </row>
    <row r="52" spans="1:14" ht="12.75">
      <c r="A52" s="1" t="s">
        <v>8</v>
      </c>
      <c r="B52" s="141">
        <v>254</v>
      </c>
      <c r="C52" s="1">
        <v>46987</v>
      </c>
      <c r="D52" s="1">
        <v>304216</v>
      </c>
      <c r="E52" s="1">
        <v>1035</v>
      </c>
      <c r="F52" s="168">
        <v>6.47</v>
      </c>
      <c r="G52" s="12"/>
      <c r="H52" s="12"/>
      <c r="I52" s="12"/>
      <c r="J52" s="12"/>
      <c r="K52" s="12"/>
      <c r="L52" s="12"/>
      <c r="M52" s="36"/>
      <c r="N52" s="2"/>
    </row>
    <row r="53" spans="1:14" ht="12.75">
      <c r="A53" s="1" t="s">
        <v>9</v>
      </c>
      <c r="B53" s="141">
        <v>251</v>
      </c>
      <c r="C53" s="1">
        <v>16092</v>
      </c>
      <c r="D53" s="1">
        <v>105469</v>
      </c>
      <c r="E53" s="1">
        <v>365</v>
      </c>
      <c r="F53" s="168">
        <v>6.55</v>
      </c>
      <c r="G53" s="12"/>
      <c r="H53" s="12"/>
      <c r="I53" s="12"/>
      <c r="J53" s="12"/>
      <c r="K53" s="12"/>
      <c r="L53" s="12"/>
      <c r="M53" s="36"/>
      <c r="N53" s="2"/>
    </row>
    <row r="54" spans="1:14" ht="12.75">
      <c r="A54" s="1" t="s">
        <v>144</v>
      </c>
      <c r="B54" s="141">
        <v>244</v>
      </c>
      <c r="C54" s="1">
        <v>16821</v>
      </c>
      <c r="D54" s="1">
        <v>111263</v>
      </c>
      <c r="E54" s="1">
        <v>385</v>
      </c>
      <c r="F54" s="168">
        <v>6.61</v>
      </c>
      <c r="G54" s="12"/>
      <c r="H54" s="12"/>
      <c r="I54" s="12"/>
      <c r="J54" s="12"/>
      <c r="K54" s="12"/>
      <c r="L54" s="12"/>
      <c r="M54" s="36"/>
      <c r="N54" s="2"/>
    </row>
    <row r="55" spans="1:14" ht="12.75">
      <c r="A55" s="1" t="s">
        <v>145</v>
      </c>
      <c r="B55" s="141">
        <v>250</v>
      </c>
      <c r="C55" s="1">
        <v>7804</v>
      </c>
      <c r="D55" s="1">
        <v>42278</v>
      </c>
      <c r="E55" s="1">
        <v>145</v>
      </c>
      <c r="F55" s="168">
        <v>5.42</v>
      </c>
      <c r="G55" s="12"/>
      <c r="H55" s="12"/>
      <c r="I55" s="12"/>
      <c r="J55" s="12"/>
      <c r="K55" s="12"/>
      <c r="L55" s="12"/>
      <c r="M55" s="36"/>
      <c r="N55" s="2"/>
    </row>
    <row r="56" spans="1:14" ht="12.75">
      <c r="A56" s="1" t="s">
        <v>146</v>
      </c>
      <c r="B56" s="141">
        <v>246</v>
      </c>
      <c r="C56" s="1">
        <v>2991</v>
      </c>
      <c r="D56" s="1">
        <v>11868</v>
      </c>
      <c r="E56" s="1">
        <v>41</v>
      </c>
      <c r="F56" s="168">
        <v>3.97</v>
      </c>
      <c r="G56" s="12"/>
      <c r="H56" s="12"/>
      <c r="I56" s="12"/>
      <c r="J56" s="12"/>
      <c r="K56" s="12"/>
      <c r="L56" s="12"/>
      <c r="M56" s="36"/>
      <c r="N56" s="2"/>
    </row>
    <row r="57" spans="1:14" ht="12.75">
      <c r="A57" s="122" t="s">
        <v>279</v>
      </c>
      <c r="B57" s="147">
        <v>193.74285714285713</v>
      </c>
      <c r="C57" s="122">
        <v>1021</v>
      </c>
      <c r="D57" s="122">
        <v>6781</v>
      </c>
      <c r="E57" s="122">
        <v>35</v>
      </c>
      <c r="F57" s="169">
        <v>6.64</v>
      </c>
      <c r="G57" s="12"/>
      <c r="H57" s="12"/>
      <c r="I57" s="12"/>
      <c r="J57" s="12"/>
      <c r="K57" s="12"/>
      <c r="L57" s="12"/>
      <c r="M57" s="36"/>
      <c r="N57" s="2"/>
    </row>
    <row r="58" spans="1:14" ht="12.75">
      <c r="A58" s="37"/>
      <c r="B58" s="12"/>
      <c r="C58" s="12"/>
      <c r="D58" s="12"/>
      <c r="E58" s="12"/>
      <c r="F58" s="12"/>
      <c r="G58" s="12"/>
      <c r="H58" s="12"/>
      <c r="I58" s="12"/>
      <c r="J58" s="12"/>
      <c r="K58" s="12"/>
      <c r="L58" s="12"/>
      <c r="M58" s="36"/>
      <c r="N58" s="2"/>
    </row>
    <row r="59" spans="1:14" ht="12.75">
      <c r="A59" s="170" t="s">
        <v>280</v>
      </c>
      <c r="B59" s="21"/>
      <c r="C59" s="21"/>
      <c r="D59" s="21"/>
      <c r="E59" s="21"/>
      <c r="F59" s="21"/>
      <c r="G59" s="2"/>
      <c r="H59" s="2"/>
      <c r="I59" s="2"/>
      <c r="J59" s="2"/>
      <c r="K59" s="2"/>
      <c r="L59" s="2"/>
      <c r="M59" s="36"/>
      <c r="N59" s="2"/>
    </row>
    <row r="60" spans="1:14" ht="12.75">
      <c r="A60" s="171"/>
      <c r="B60" s="10"/>
      <c r="C60" s="10"/>
      <c r="D60" s="10"/>
      <c r="E60" s="10"/>
      <c r="F60" s="10"/>
      <c r="G60" s="2"/>
      <c r="H60" s="2"/>
      <c r="I60" s="2"/>
      <c r="J60" s="2"/>
      <c r="K60" s="2"/>
      <c r="L60" s="2"/>
      <c r="M60" s="36"/>
      <c r="N60" s="2"/>
    </row>
    <row r="62" ht="12.75">
      <c r="A62" s="464" t="s">
        <v>679</v>
      </c>
    </row>
  </sheetData>
  <hyperlinks>
    <hyperlink ref="A1" location="'BSE 200'!A1" display="BSE200 "/>
    <hyperlink ref="A3" location="'BSE TECK'!A1" display="BSE TECk "/>
    <hyperlink ref="A4" location="'BSE 100'!A1" display="BSE100 "/>
    <hyperlink ref="A5" location="'BSE 200'!A1" display="BSE200 "/>
    <hyperlink ref="A6" location="'BSE IT '!A1" display="BSE IT "/>
    <hyperlink ref="A54" location="'Options time series-BSE '!A1" display="Sensex Options"/>
    <hyperlink ref="F54" location="'Options time series-NSE '!A1" display="Nifty Options"/>
    <hyperlink ref="A52" location="'Options time series-BSE '!A1" display="Stock Futures"/>
    <hyperlink ref="A56" location="'S&amp;P CNX 500'!A1" display="S&amp;P CNX 500"/>
    <hyperlink ref="F52" location="'Options time series-NSE '!A1" display="Stock Futures"/>
    <hyperlink ref="F56" location="'Options time series-NSE '!A1" display="Nifty Futures"/>
    <hyperlink ref="A50" location="'S&amp;P CNX 500'!A1" display="S&amp;P CNX 500"/>
    <hyperlink ref="F58" location="'Options time series-BSE '!A1" display="Stock Options"/>
    <hyperlink ref="A53" location="'S&amp;P CNX NIFTY'!A1" tooltip="Time series on BSE 100" display="S&amp;P CNX Nifty"/>
    <hyperlink ref="A55" location="'S&amp;P CNX Defty'!A1" tooltip="time series of BSE SENSEX" display="S&amp;P CNX Defty"/>
    <hyperlink ref="F3" location="'Options time series-NSE '!A1" display="Stock Options"/>
    <hyperlink ref="A57" location="'CNX Midcap 200'!A1" tooltip="Time series on BSE 100" display="CNX Midcap 200"/>
    <hyperlink ref="F1" location="'Options time series-NSE '!A1" display="Nifty Options"/>
    <hyperlink ref="A51" location="'BSE SENSEX'!A1" tooltip="time series of BSE SENSEX" display="SENSEX "/>
    <hyperlink ref="A59" location="'CNX Nifty Junior'!A1" tooltip="Time Series on BSE 200" display="CNX Nifty Junior"/>
    <hyperlink ref="F2" location="'Options time series-BSE '!A1" display="Sensex Futures"/>
    <hyperlink ref="F4" location="'Options time series-NSE '!A1" display="Stock Futures"/>
    <hyperlink ref="F6" location="'Options time series-NSE '!A1" display="Nifty Futures"/>
    <hyperlink ref="F50" location="'Options time series-NSE '!A1" display="Stock Options"/>
    <hyperlink ref="A48" location="'BSE FMC'!A1" display="BSEFMC "/>
    <hyperlink ref="A62" location="'Table-13-a'!A1" display="Back"/>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EPWRF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 L SHETTY</dc:creator>
  <cp:keywords/>
  <dc:description/>
  <cp:lastModifiedBy>Dr. S. L. Shetty</cp:lastModifiedBy>
  <dcterms:created xsi:type="dcterms:W3CDTF">2007-03-30T09:01:34Z</dcterms:created>
  <dcterms:modified xsi:type="dcterms:W3CDTF">2007-04-02T09:56:55Z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