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Table-3a" sheetId="1" r:id="rId1"/>
    <sheet name="Table-3b" sheetId="2" r:id="rId2"/>
  </sheets>
  <definedNames/>
  <calcPr fullCalcOnLoad="1"/>
</workbook>
</file>

<file path=xl/sharedStrings.xml><?xml version="1.0" encoding="utf-8"?>
<sst xmlns="http://schemas.openxmlformats.org/spreadsheetml/2006/main" count="255" uniqueCount="178">
  <si>
    <t>(Mn tonnes)</t>
  </si>
  <si>
    <t>Crop</t>
  </si>
  <si>
    <t>Season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</si>
  <si>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</si>
  <si>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</si>
  <si>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</si>
  <si>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</si>
  <si>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</si>
  <si>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</si>
  <si>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</si>
  <si>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</si>
  <si>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II Advance</t>
  </si>
  <si>
    <t>Final</t>
  </si>
  <si>
    <t xml:space="preserve">Estimates </t>
  </si>
  <si>
    <t>Estimates</t>
  </si>
  <si>
    <t>Rice</t>
  </si>
  <si>
    <t>Kharif</t>
  </si>
  <si>
    <t>Rabi</t>
  </si>
  <si>
    <t>Total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</si>
  <si>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</si>
  <si>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</si>
  <si>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</si>
  <si>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</si>
  <si>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</si>
  <si>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</si>
  <si>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</si>
  <si>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</si>
  <si>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Cereals</t>
  </si>
  <si>
    <t>Tur</t>
  </si>
  <si>
    <t>Other Kharif Pulses</t>
  </si>
  <si>
    <t>Gram</t>
  </si>
  <si>
    <t>Other Rabi Pulses</t>
  </si>
  <si>
    <t>Total Pulses</t>
  </si>
  <si>
    <t>Total Foodgrains</t>
  </si>
  <si>
    <t>Commercial Crops</t>
  </si>
  <si>
    <t>(lakh tonnes)</t>
  </si>
  <si>
    <t>Groundnut</t>
  </si>
  <si>
    <t>Castorseed</t>
  </si>
  <si>
    <t>Sesamum</t>
  </si>
  <si>
    <t>Nigerseed</t>
  </si>
  <si>
    <t xml:space="preserve">Rapeseed &amp; Mustard    </t>
  </si>
  <si>
    <t>Linseed</t>
  </si>
  <si>
    <t>Safflower</t>
  </si>
  <si>
    <t>Sunflower</t>
  </si>
  <si>
    <t>Soyabean</t>
  </si>
  <si>
    <t>Total Nine Oilseeds</t>
  </si>
  <si>
    <t>Cotton #</t>
  </si>
  <si>
    <t>Jute ##</t>
  </si>
  <si>
    <t>Mesta ##</t>
  </si>
  <si>
    <t>Jute &amp; Mesta ##</t>
  </si>
  <si>
    <t>Sugarcane (Cane)</t>
  </si>
  <si>
    <t>#  Lakh bales of 170 kgs. each.</t>
  </si>
  <si>
    <t>##  Lakh bales of 180 kgs. each</t>
  </si>
  <si>
    <t xml:space="preserve">Note: i.  Figures within brackets represent growth over the corresponding period of the previous year. </t>
  </si>
  <si>
    <t>Source:www.agricrop.nic.in dated 19.09.2005</t>
  </si>
  <si>
    <t>Table 3(b): Trends in Production of Principal Crops</t>
  </si>
  <si>
    <t>(Million tonnes)</t>
  </si>
  <si>
    <t>Fiscal Year So Far</t>
  </si>
  <si>
    <t>Item</t>
  </si>
  <si>
    <t>2001-01</t>
  </si>
  <si>
    <t>1998-99</t>
  </si>
  <si>
    <t>1996-97</t>
  </si>
  <si>
    <t>1995-96</t>
  </si>
  <si>
    <t>Procurement</t>
  </si>
  <si>
    <t>As on Dec 31</t>
  </si>
  <si>
    <t>Marketing Year</t>
  </si>
  <si>
    <t xml:space="preserve">    Rice (Oct-Sep)</t>
  </si>
  <si>
    <t>28.03(13.6)</t>
  </si>
  <si>
    <t>24.68(8.1)</t>
  </si>
  <si>
    <t>22.83(39.1)</t>
  </si>
  <si>
    <t>16.41(-22.9)</t>
  </si>
  <si>
    <t>21.28(8.7)</t>
  </si>
  <si>
    <t>19.59(13.3)</t>
  </si>
  <si>
    <t>17.28(49.5)</t>
  </si>
  <si>
    <t>11.56(-20.4)</t>
  </si>
  <si>
    <t>14.52(22.4)</t>
  </si>
  <si>
    <t>11.86(19.7)</t>
  </si>
  <si>
    <t>9.91(-24.5)</t>
  </si>
  <si>
    <t xml:space="preserve">   Wheat (Apr-Mar)</t>
  </si>
  <si>
    <t>14.79(-12.0)</t>
  </si>
  <si>
    <t>16.80(6.3)</t>
  </si>
  <si>
    <t>15.80(-17.1)</t>
  </si>
  <si>
    <t>19.06(-7.8)</t>
  </si>
  <si>
    <t>20.63(26.1)</t>
  </si>
  <si>
    <t>16.36(15.7)</t>
  </si>
  <si>
    <t>14.14(11.8)</t>
  </si>
  <si>
    <t>12.65(36.0)</t>
  </si>
  <si>
    <t>9.30(14.0)</t>
  </si>
  <si>
    <t>8.16(-33.8)</t>
  </si>
  <si>
    <t>12.33(3.9)</t>
  </si>
  <si>
    <t xml:space="preserve"> Total</t>
  </si>
  <si>
    <t>42.82(3.2)</t>
  </si>
  <si>
    <t>41.48(7.4)</t>
  </si>
  <si>
    <t>38.63(8.9)</t>
  </si>
  <si>
    <t>35.47(-15.5)</t>
  </si>
  <si>
    <t>41.91(16.6)</t>
  </si>
  <si>
    <t>35.95(14.3)</t>
  </si>
  <si>
    <t>31.43(29.8)</t>
  </si>
  <si>
    <t>24.22(1.7)</t>
  </si>
  <si>
    <t>23.82(18.9)</t>
  </si>
  <si>
    <t>20.02(-9.9)</t>
  </si>
  <si>
    <t>22.24(-11.0)</t>
  </si>
  <si>
    <t>Offtake</t>
  </si>
  <si>
    <t>April-November</t>
  </si>
  <si>
    <t>Financial Year</t>
  </si>
  <si>
    <t xml:space="preserve">   Rice</t>
  </si>
  <si>
    <t>24.74(6.6)</t>
  </si>
  <si>
    <t>23.20(-7.3)</t>
  </si>
  <si>
    <t>25.04(1.6)</t>
  </si>
  <si>
    <t>24.64(60.6)</t>
  </si>
  <si>
    <t>15.32(47.0)</t>
  </si>
  <si>
    <t>10.42(-16.1)</t>
  </si>
  <si>
    <t>12.42(5.0)</t>
  </si>
  <si>
    <t>11.83(5.6)</t>
  </si>
  <si>
    <t>11.20(-9.0)</t>
  </si>
  <si>
    <t>12.31(5.8)</t>
  </si>
  <si>
    <t>11.63(36.0)</t>
  </si>
  <si>
    <t xml:space="preserve">   Wheat</t>
  </si>
  <si>
    <t>17.16(-6.1)</t>
  </si>
  <si>
    <t>18.27(-24.8)</t>
  </si>
  <si>
    <t>24.29(-2.8)</t>
  </si>
  <si>
    <t>24.99(56.4)</t>
  </si>
  <si>
    <t>15.98(105.1)</t>
  </si>
  <si>
    <t>7.79(-26.7)</t>
  </si>
  <si>
    <t>10.63(19.4)</t>
  </si>
  <si>
    <t>8.90(14.7)</t>
  </si>
  <si>
    <t>7.76(-41.7)</t>
  </si>
  <si>
    <t>13.32(4.7)</t>
  </si>
  <si>
    <t>12.72(20.1)</t>
  </si>
  <si>
    <t>41.90(1.0)</t>
  </si>
  <si>
    <t>41.47(-15.9)</t>
  </si>
  <si>
    <t>49.33(-0.6)</t>
  </si>
  <si>
    <t>49.63(58.6</t>
  </si>
  <si>
    <t>31.30(71.9)</t>
  </si>
  <si>
    <t>18.21(-21.0)</t>
  </si>
  <si>
    <t>23.05(11.2)</t>
  </si>
  <si>
    <t>20.73(9.3)</t>
  </si>
  <si>
    <t>18.96(-26.0)</t>
  </si>
  <si>
    <t>25.63(5.3)</t>
  </si>
  <si>
    <t>24.35(25.3)</t>
  </si>
  <si>
    <t>Stock : month end / year end</t>
  </si>
  <si>
    <t>As on Dec 1</t>
  </si>
  <si>
    <t>13.68(2.5)</t>
  </si>
  <si>
    <t>13.34(1.8)</t>
  </si>
  <si>
    <t>13.1(-23.8)</t>
  </si>
  <si>
    <t>17.2(-30.9)</t>
  </si>
  <si>
    <t>24.90(7.4)</t>
  </si>
  <si>
    <t>23.19(47.5)</t>
  </si>
  <si>
    <t>15.72(29.3)</t>
  </si>
  <si>
    <t>12.16(-6.8)</t>
  </si>
  <si>
    <t>13.05(-0.9)</t>
  </si>
  <si>
    <t>13.17(0.8)</t>
  </si>
  <si>
    <t>13.06(-27.8)</t>
  </si>
  <si>
    <t>2.01(-51.6)</t>
  </si>
  <si>
    <t>4.07(-41.0)</t>
  </si>
  <si>
    <t>6.9(-55.8)</t>
  </si>
  <si>
    <t>15.6(-40.0)</t>
  </si>
  <si>
    <t>26.00(20.9)</t>
  </si>
  <si>
    <t>21.50(63.0)</t>
  </si>
  <si>
    <t>13.19(36.5)</t>
  </si>
  <si>
    <t>9.66(90.2)</t>
  </si>
  <si>
    <t>5.08(56.8)</t>
  </si>
  <si>
    <t>3.24(-58.2)</t>
  </si>
  <si>
    <t>7.76(-11.0)</t>
  </si>
  <si>
    <t>15.69(-9.9)</t>
  </si>
  <si>
    <t>17.41(-12.9)</t>
  </si>
  <si>
    <t>20.0(-39.0)</t>
  </si>
  <si>
    <t>32.8(-35.6)</t>
  </si>
  <si>
    <t>50.90(13.9)</t>
  </si>
  <si>
    <t>44.69(55.6)</t>
  </si>
  <si>
    <t>28.91(32.5)</t>
  </si>
  <si>
    <t>21.82(20.4)</t>
  </si>
  <si>
    <t>18.12(10.4)</t>
  </si>
  <si>
    <t>16.41(-21.2)</t>
  </si>
  <si>
    <t>20.82(-22.3)</t>
  </si>
  <si>
    <t xml:space="preserve">            ii.  Full marketing year for rice is  October-September and for wheat  April -March.</t>
  </si>
  <si>
    <t xml:space="preserve">Source:  Monthly Economic Report, (GOI) , Handbook of Statistics of Indian Economy  (RBI) </t>
  </si>
  <si>
    <t>Table 3(a) : Procurement, Offtake and Stock of Foodgrains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</si>
</sst>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00\);\(\-0.00\)"/>
    <numFmt numFmtId="165" formatCode="\(0.00\);\(\-0.0\)"/>
    <numFmt numFmtId="166" formatCode="\(0.00\)"/>
    <numFmt numFmtId="167" formatCode="\(0.00\);\(\-0.00\)"/>
    <numFmt numFmtId="168" formatCode="\(0.0\)"/>
    <numFmt numFmtId="169" formatCode="\(0.0\);\(\-0.0\)"/>
    <numFmt numFmtId="170" formatCode="#,##0.00_);\(\-#,##0.0\)"/>
    <numFmt numFmtId="171" formatCode="#,##0.00;[Red]#,##0.00"/>
    <numFmt numFmtId="172" formatCode="[$¢-440A]#,##0.00;[Red][$¢-440A]#,##0.0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2" fontId="0" fillId="0" borderId="3" xfId="0" applyNumberFormat="1" applyBorder="1" applyAlignment="1">
      <alignment/>
    </xf>
    <xf numFmtId="165" fontId="0" fillId="0" borderId="3" xfId="0" applyNumberFormat="1" applyBorder="1" applyAlignment="1">
      <alignment horizontal="left"/>
    </xf>
    <xf numFmtId="165" fontId="0" fillId="0" borderId="3" xfId="0" applyNumberFormat="1" applyFont="1" applyFill="1" applyBorder="1" applyAlignment="1">
      <alignment horizontal="left"/>
    </xf>
    <xf numFmtId="2" fontId="0" fillId="0" borderId="3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167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2" fontId="0" fillId="0" borderId="3" xfId="0" applyNumberFormat="1" applyFont="1" applyBorder="1" applyAlignment="1">
      <alignment horizontal="right"/>
    </xf>
    <xf numFmtId="2" fontId="0" fillId="0" borderId="3" xfId="0" applyNumberFormat="1" applyFont="1" applyBorder="1" applyAlignment="1" quotePrefix="1">
      <alignment horizontal="left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 quotePrefix="1">
      <alignment/>
    </xf>
    <xf numFmtId="2" fontId="0" fillId="0" borderId="3" xfId="0" applyNumberFormat="1" applyFont="1" applyFill="1" applyBorder="1" applyAlignment="1" quotePrefix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2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 quotePrefix="1">
      <alignment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17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168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2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68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left"/>
    </xf>
    <xf numFmtId="0" fontId="0" fillId="0" borderId="0" xfId="0" applyAlignment="1" quotePrefix="1">
      <alignment horizontal="right"/>
    </xf>
    <xf numFmtId="170" fontId="4" fillId="0" borderId="0" xfId="0" applyNumberFormat="1" applyFont="1" applyAlignment="1" quotePrefix="1">
      <alignment horizontal="righ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 quotePrefix="1">
      <alignment horizontal="right"/>
    </xf>
    <xf numFmtId="16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 horizontal="centerContinuous"/>
    </xf>
    <xf numFmtId="0" fontId="6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Continuous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0.28125" style="0" customWidth="1"/>
    <col min="2" max="2" width="12.8515625" style="0" customWidth="1"/>
    <col min="3" max="3" width="16.140625" style="0" customWidth="1"/>
    <col min="4" max="4" width="13.57421875" style="0" customWidth="1"/>
    <col min="5" max="9" width="11.7109375" style="0" customWidth="1"/>
    <col min="10" max="10" width="13.28125" style="0" customWidth="1"/>
    <col min="11" max="15" width="11.7109375" style="0" customWidth="1"/>
  </cols>
  <sheetData>
    <row r="1" spans="1:14" ht="12.75">
      <c r="A1" s="59" t="s">
        <v>177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 t="s">
        <v>56</v>
      </c>
      <c r="N1" s="60"/>
    </row>
    <row r="2" spans="1:14" ht="12.75">
      <c r="A2" s="62"/>
      <c r="B2" s="63"/>
      <c r="C2" s="64" t="s">
        <v>57</v>
      </c>
      <c r="D2" s="63"/>
      <c r="E2" s="40"/>
      <c r="F2" s="63"/>
      <c r="G2" s="63"/>
      <c r="H2" s="63"/>
      <c r="I2" s="65"/>
      <c r="J2" s="65"/>
      <c r="K2" s="63"/>
      <c r="L2" s="64"/>
      <c r="M2" s="63"/>
      <c r="N2" s="63"/>
    </row>
    <row r="3" spans="1:15" ht="12.75">
      <c r="A3" s="66" t="s">
        <v>58</v>
      </c>
      <c r="B3" s="67" t="s">
        <v>3</v>
      </c>
      <c r="C3" s="68"/>
      <c r="D3" s="68" t="s">
        <v>4</v>
      </c>
      <c r="E3" s="69" t="s">
        <v>4</v>
      </c>
      <c r="F3" s="69" t="s">
        <v>5</v>
      </c>
      <c r="G3" s="68" t="s">
        <v>6</v>
      </c>
      <c r="H3" s="68" t="s">
        <v>7</v>
      </c>
      <c r="I3" s="68" t="s">
        <v>8</v>
      </c>
      <c r="J3" s="68" t="s">
        <v>59</v>
      </c>
      <c r="K3" s="68" t="s">
        <v>10</v>
      </c>
      <c r="L3" s="68" t="s">
        <v>60</v>
      </c>
      <c r="M3" s="68">
        <v>1997.98</v>
      </c>
      <c r="N3" s="68" t="s">
        <v>61</v>
      </c>
      <c r="O3" s="68" t="s">
        <v>62</v>
      </c>
    </row>
    <row r="4" spans="1:15" ht="12.75">
      <c r="A4" s="70" t="s">
        <v>63</v>
      </c>
      <c r="B4" s="71" t="s">
        <v>64</v>
      </c>
      <c r="C4" s="72"/>
      <c r="D4" s="71" t="s">
        <v>64</v>
      </c>
      <c r="G4" s="73"/>
      <c r="H4" s="73"/>
      <c r="I4" s="72"/>
      <c r="J4" s="74" t="s">
        <v>65</v>
      </c>
      <c r="K4" s="72"/>
      <c r="L4" s="75"/>
      <c r="M4" s="76"/>
      <c r="N4" s="77"/>
      <c r="O4" s="78"/>
    </row>
    <row r="5" spans="1:15" ht="12.75">
      <c r="A5" s="54" t="s">
        <v>66</v>
      </c>
      <c r="B5" s="79">
        <v>12.87</v>
      </c>
      <c r="C5" s="80">
        <f>B5/D5*100-100</f>
        <v>-3.5232383808096017</v>
      </c>
      <c r="D5" s="81">
        <v>13.34</v>
      </c>
      <c r="E5" s="9" t="s">
        <v>67</v>
      </c>
      <c r="F5" s="9" t="s">
        <v>68</v>
      </c>
      <c r="G5" s="82" t="s">
        <v>69</v>
      </c>
      <c r="H5" s="83" t="s">
        <v>70</v>
      </c>
      <c r="I5" s="84" t="s">
        <v>71</v>
      </c>
      <c r="J5" s="85" t="s">
        <v>72</v>
      </c>
      <c r="K5" s="86" t="s">
        <v>73</v>
      </c>
      <c r="L5" s="85" t="s">
        <v>74</v>
      </c>
      <c r="M5" s="86" t="s">
        <v>75</v>
      </c>
      <c r="N5" s="82" t="s">
        <v>76</v>
      </c>
      <c r="O5" s="86" t="s">
        <v>77</v>
      </c>
    </row>
    <row r="6" spans="1:15" ht="12.75">
      <c r="A6" s="54" t="s">
        <v>78</v>
      </c>
      <c r="B6" s="79">
        <v>9.22</v>
      </c>
      <c r="C6" s="80">
        <f>B6/D6*100-100</f>
        <v>-37.66058147396889</v>
      </c>
      <c r="D6" s="81">
        <v>14.79</v>
      </c>
      <c r="E6" s="43" t="s">
        <v>79</v>
      </c>
      <c r="F6" s="43" t="s">
        <v>80</v>
      </c>
      <c r="G6" s="83" t="s">
        <v>81</v>
      </c>
      <c r="H6" s="83" t="s">
        <v>82</v>
      </c>
      <c r="I6" s="87" t="s">
        <v>83</v>
      </c>
      <c r="J6" s="85" t="s">
        <v>84</v>
      </c>
      <c r="K6" s="86" t="s">
        <v>85</v>
      </c>
      <c r="L6" s="82" t="s">
        <v>86</v>
      </c>
      <c r="M6" s="86" t="s">
        <v>87</v>
      </c>
      <c r="N6" s="82" t="s">
        <v>88</v>
      </c>
      <c r="O6" s="86" t="s">
        <v>89</v>
      </c>
    </row>
    <row r="7" spans="1:15" ht="12.75">
      <c r="A7" s="54" t="s">
        <v>90</v>
      </c>
      <c r="B7" s="79">
        <f>SUM(B5:B6)</f>
        <v>22.09</v>
      </c>
      <c r="C7" s="80">
        <f>B7/D7*100-100</f>
        <v>-21.471738357625313</v>
      </c>
      <c r="D7" s="81">
        <f>SUM(D5:D6)</f>
        <v>28.13</v>
      </c>
      <c r="E7" s="43" t="s">
        <v>91</v>
      </c>
      <c r="F7" s="43" t="s">
        <v>92</v>
      </c>
      <c r="G7" s="82" t="s">
        <v>93</v>
      </c>
      <c r="H7" s="83" t="s">
        <v>94</v>
      </c>
      <c r="I7" s="87" t="s">
        <v>95</v>
      </c>
      <c r="J7" s="85" t="s">
        <v>96</v>
      </c>
      <c r="K7" s="86" t="s">
        <v>97</v>
      </c>
      <c r="L7" s="85" t="s">
        <v>98</v>
      </c>
      <c r="M7" s="86" t="s">
        <v>99</v>
      </c>
      <c r="N7" s="82" t="s">
        <v>100</v>
      </c>
      <c r="O7" s="86" t="s">
        <v>101</v>
      </c>
    </row>
    <row r="8" spans="1:15" ht="12.75">
      <c r="A8" s="70" t="s">
        <v>102</v>
      </c>
      <c r="B8" s="71" t="s">
        <v>103</v>
      </c>
      <c r="C8" s="88"/>
      <c r="D8" s="71" t="s">
        <v>103</v>
      </c>
      <c r="G8" s="82"/>
      <c r="H8" s="60"/>
      <c r="I8" s="60"/>
      <c r="J8" s="60" t="s">
        <v>104</v>
      </c>
      <c r="K8" s="84"/>
      <c r="M8" s="82"/>
      <c r="N8" s="60"/>
      <c r="O8" s="82"/>
    </row>
    <row r="9" spans="1:15" ht="12.75">
      <c r="A9" s="54" t="s">
        <v>105</v>
      </c>
      <c r="B9" s="81">
        <v>15.83</v>
      </c>
      <c r="C9" s="80">
        <f>B9/D9*100-100</f>
        <v>-1.677018633540385</v>
      </c>
      <c r="D9" s="81">
        <v>16.1</v>
      </c>
      <c r="E9" s="89" t="s">
        <v>106</v>
      </c>
      <c r="F9" s="9" t="s">
        <v>107</v>
      </c>
      <c r="G9" s="82" t="s">
        <v>108</v>
      </c>
      <c r="H9" s="82" t="s">
        <v>109</v>
      </c>
      <c r="I9" s="86" t="s">
        <v>110</v>
      </c>
      <c r="J9" s="85" t="s">
        <v>111</v>
      </c>
      <c r="K9" s="86" t="s">
        <v>112</v>
      </c>
      <c r="L9" s="82" t="s">
        <v>113</v>
      </c>
      <c r="M9" s="86" t="s">
        <v>114</v>
      </c>
      <c r="N9" s="82" t="s">
        <v>115</v>
      </c>
      <c r="O9" s="86" t="s">
        <v>116</v>
      </c>
    </row>
    <row r="10" spans="1:15" ht="12.75">
      <c r="A10" s="54" t="s">
        <v>117</v>
      </c>
      <c r="B10" s="81">
        <v>7.61</v>
      </c>
      <c r="C10" s="80">
        <f>B10/D10*100-100</f>
        <v>-33.595113438045374</v>
      </c>
      <c r="D10" s="81">
        <v>11.46</v>
      </c>
      <c r="E10" s="89" t="s">
        <v>118</v>
      </c>
      <c r="F10" s="89" t="s">
        <v>119</v>
      </c>
      <c r="G10" s="82" t="s">
        <v>120</v>
      </c>
      <c r="H10" s="85" t="s">
        <v>121</v>
      </c>
      <c r="I10" s="86" t="s">
        <v>122</v>
      </c>
      <c r="J10" s="85" t="s">
        <v>123</v>
      </c>
      <c r="K10" s="86" t="s">
        <v>124</v>
      </c>
      <c r="L10" s="85" t="s">
        <v>125</v>
      </c>
      <c r="M10" s="86" t="s">
        <v>126</v>
      </c>
      <c r="N10" s="82" t="s">
        <v>127</v>
      </c>
      <c r="O10" s="86" t="s">
        <v>128</v>
      </c>
    </row>
    <row r="11" spans="1:15" ht="12.75">
      <c r="A11" s="54" t="s">
        <v>90</v>
      </c>
      <c r="B11" s="81">
        <f>SUM(B9:B10)</f>
        <v>23.44</v>
      </c>
      <c r="C11" s="80">
        <f>B11/D11*100-100</f>
        <v>-14.949201741654576</v>
      </c>
      <c r="D11" s="81">
        <f>SUM(D9:D10)</f>
        <v>27.560000000000002</v>
      </c>
      <c r="E11" s="9" t="s">
        <v>129</v>
      </c>
      <c r="F11" s="89" t="s">
        <v>130</v>
      </c>
      <c r="G11" s="82" t="s">
        <v>131</v>
      </c>
      <c r="H11" s="82" t="s">
        <v>132</v>
      </c>
      <c r="I11" s="86" t="s">
        <v>133</v>
      </c>
      <c r="J11" s="85" t="s">
        <v>134</v>
      </c>
      <c r="K11" s="86" t="s">
        <v>135</v>
      </c>
      <c r="L11" s="85" t="s">
        <v>136</v>
      </c>
      <c r="M11" s="86" t="s">
        <v>137</v>
      </c>
      <c r="N11" s="82" t="s">
        <v>138</v>
      </c>
      <c r="O11" s="86" t="s">
        <v>139</v>
      </c>
    </row>
    <row r="12" spans="1:15" ht="12.75">
      <c r="A12" s="70" t="s">
        <v>140</v>
      </c>
      <c r="B12" s="71" t="s">
        <v>141</v>
      </c>
      <c r="C12" s="72"/>
      <c r="D12" s="71" t="s">
        <v>141</v>
      </c>
      <c r="G12" s="54"/>
      <c r="H12" s="60"/>
      <c r="I12" s="82"/>
      <c r="J12" s="54" t="s">
        <v>104</v>
      </c>
      <c r="K12" s="84"/>
      <c r="L12" s="54"/>
      <c r="M12" s="90"/>
      <c r="N12" s="53"/>
      <c r="O12" s="84"/>
    </row>
    <row r="13" spans="1:15" ht="12.75">
      <c r="A13" s="54" t="s">
        <v>105</v>
      </c>
      <c r="B13" s="81">
        <v>12.06</v>
      </c>
      <c r="C13" s="91">
        <f>B13/D13*100-100</f>
        <v>8.355795148247978</v>
      </c>
      <c r="D13" s="92">
        <v>11.13</v>
      </c>
      <c r="E13" s="9" t="s">
        <v>142</v>
      </c>
      <c r="F13" s="9" t="s">
        <v>143</v>
      </c>
      <c r="G13" s="82" t="s">
        <v>144</v>
      </c>
      <c r="H13" s="92" t="s">
        <v>145</v>
      </c>
      <c r="I13" s="87" t="s">
        <v>146</v>
      </c>
      <c r="J13" s="85" t="s">
        <v>147</v>
      </c>
      <c r="K13" s="86" t="s">
        <v>148</v>
      </c>
      <c r="L13" s="82" t="s">
        <v>149</v>
      </c>
      <c r="M13" s="86" t="s">
        <v>150</v>
      </c>
      <c r="N13" s="82" t="s">
        <v>151</v>
      </c>
      <c r="O13" s="86" t="s">
        <v>152</v>
      </c>
    </row>
    <row r="14" spans="1:15" ht="12.75">
      <c r="A14" s="54" t="s">
        <v>117</v>
      </c>
      <c r="B14" s="83">
        <v>5.59</v>
      </c>
      <c r="C14" s="91">
        <f>B14/D14*100-100</f>
        <v>-26.736566186107467</v>
      </c>
      <c r="D14" s="92">
        <v>7.63</v>
      </c>
      <c r="E14" s="9" t="s">
        <v>153</v>
      </c>
      <c r="F14" s="9" t="s">
        <v>154</v>
      </c>
      <c r="G14" s="82" t="s">
        <v>155</v>
      </c>
      <c r="H14" s="92" t="s">
        <v>156</v>
      </c>
      <c r="I14" s="87" t="s">
        <v>157</v>
      </c>
      <c r="J14" s="85" t="s">
        <v>158</v>
      </c>
      <c r="K14" s="86" t="s">
        <v>159</v>
      </c>
      <c r="L14" s="85" t="s">
        <v>160</v>
      </c>
      <c r="M14" s="86" t="s">
        <v>161</v>
      </c>
      <c r="N14" s="82" t="s">
        <v>162</v>
      </c>
      <c r="O14" s="86" t="s">
        <v>163</v>
      </c>
    </row>
    <row r="15" spans="1:15" ht="12.75">
      <c r="A15" s="93" t="s">
        <v>90</v>
      </c>
      <c r="B15" s="94">
        <f>SUM(B13:B14)</f>
        <v>17.65</v>
      </c>
      <c r="C15" s="95">
        <f>B15/D15*100-100</f>
        <v>-5.91684434968019</v>
      </c>
      <c r="D15" s="94">
        <f>SUM(D13:D14)</f>
        <v>18.76</v>
      </c>
      <c r="E15" s="17" t="s">
        <v>164</v>
      </c>
      <c r="F15" s="17" t="s">
        <v>165</v>
      </c>
      <c r="G15" s="96" t="s">
        <v>166</v>
      </c>
      <c r="H15" s="97" t="s">
        <v>167</v>
      </c>
      <c r="I15" s="98" t="s">
        <v>168</v>
      </c>
      <c r="J15" s="99" t="s">
        <v>169</v>
      </c>
      <c r="K15" s="100" t="s">
        <v>170</v>
      </c>
      <c r="L15" s="96" t="s">
        <v>171</v>
      </c>
      <c r="M15" s="100" t="s">
        <v>172</v>
      </c>
      <c r="N15" s="96" t="s">
        <v>173</v>
      </c>
      <c r="O15" s="100" t="s">
        <v>174</v>
      </c>
    </row>
    <row r="16" spans="1:14" ht="12.75">
      <c r="A16" s="52" t="s">
        <v>53</v>
      </c>
      <c r="B16" s="53"/>
      <c r="C16" s="53"/>
      <c r="D16" s="54"/>
      <c r="E16" s="54"/>
      <c r="F16" s="54" t="s">
        <v>175</v>
      </c>
      <c r="G16" s="53"/>
      <c r="H16" s="60"/>
      <c r="I16" s="101"/>
      <c r="J16" s="53"/>
      <c r="K16" s="53"/>
      <c r="L16" s="53"/>
      <c r="M16" s="53"/>
      <c r="N16" s="102"/>
    </row>
    <row r="17" spans="1:15" ht="12.75">
      <c r="A17" s="103" t="s">
        <v>176</v>
      </c>
      <c r="B17" s="104"/>
      <c r="C17" s="104"/>
      <c r="D17" s="104"/>
      <c r="E17" s="104"/>
      <c r="F17" s="93"/>
      <c r="G17" s="104"/>
      <c r="H17" s="104"/>
      <c r="I17" s="104"/>
      <c r="J17" s="104"/>
      <c r="K17" s="104"/>
      <c r="L17" s="104"/>
      <c r="M17" s="104"/>
      <c r="N17" s="105"/>
      <c r="O17" s="6"/>
    </row>
    <row r="18" ht="12.75">
      <c r="M18" s="10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4">
      <selection activeCell="U7" sqref="U7"/>
    </sheetView>
  </sheetViews>
  <sheetFormatPr defaultColWidth="9.140625" defaultRowHeight="12.75"/>
  <cols>
    <col min="1" max="1" width="34.00390625" style="0" customWidth="1"/>
    <col min="3" max="3" width="10.00390625" style="0" customWidth="1"/>
    <col min="5" max="5" width="10.00390625" style="0" customWidth="1"/>
    <col min="7" max="7" width="10.00390625" style="0" customWidth="1"/>
    <col min="9" max="9" width="10.00390625" style="0" customWidth="1"/>
    <col min="11" max="11" width="10.00390625" style="0" customWidth="1"/>
    <col min="13" max="13" width="10.00390625" style="0" customWidth="1"/>
    <col min="15" max="15" width="9.7109375" style="0" customWidth="1"/>
    <col min="16" max="16" width="9.28125" style="0" customWidth="1"/>
    <col min="17" max="17" width="9.7109375" style="0" customWidth="1"/>
  </cols>
  <sheetData>
    <row r="1" spans="1:17" ht="15">
      <c r="A1" s="1" t="s">
        <v>55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5"/>
      <c r="N1" s="4"/>
      <c r="O1" s="6"/>
      <c r="Q1" t="s">
        <v>0</v>
      </c>
    </row>
    <row r="2" spans="1:17" ht="12.75">
      <c r="A2" s="7" t="s">
        <v>1</v>
      </c>
      <c r="B2" s="8" t="s">
        <v>2</v>
      </c>
      <c r="C2" s="9" t="s">
        <v>3</v>
      </c>
      <c r="E2" s="9" t="s">
        <v>4</v>
      </c>
      <c r="F2" s="9"/>
      <c r="G2" s="9" t="s">
        <v>5</v>
      </c>
      <c r="H2" s="9"/>
      <c r="I2" s="10" t="s">
        <v>6</v>
      </c>
      <c r="J2" s="10"/>
      <c r="K2" s="11" t="s">
        <v>7</v>
      </c>
      <c r="L2" s="11"/>
      <c r="M2" s="11" t="s">
        <v>8</v>
      </c>
      <c r="N2" s="11"/>
      <c r="O2" s="11" t="s">
        <v>9</v>
      </c>
      <c r="P2" s="12"/>
      <c r="Q2" s="13" t="s">
        <v>10</v>
      </c>
    </row>
    <row r="3" spans="1:17" ht="12.75">
      <c r="A3" s="8"/>
      <c r="B3" s="8"/>
      <c r="C3" s="10" t="s">
        <v>11</v>
      </c>
      <c r="E3" s="10" t="s">
        <v>12</v>
      </c>
      <c r="F3" s="9"/>
      <c r="G3" s="9" t="s">
        <v>12</v>
      </c>
      <c r="H3" s="9"/>
      <c r="I3" s="10" t="s">
        <v>12</v>
      </c>
      <c r="J3" s="10"/>
      <c r="K3" s="10" t="s">
        <v>12</v>
      </c>
      <c r="L3" s="11"/>
      <c r="M3" s="10" t="s">
        <v>12</v>
      </c>
      <c r="N3" s="11"/>
      <c r="O3" s="10" t="s">
        <v>12</v>
      </c>
      <c r="P3" s="14"/>
      <c r="Q3" s="10" t="s">
        <v>12</v>
      </c>
    </row>
    <row r="4" spans="1:17" ht="12.75">
      <c r="A4" s="15"/>
      <c r="B4" s="15"/>
      <c r="C4" s="16" t="s">
        <v>13</v>
      </c>
      <c r="D4" s="6"/>
      <c r="E4" s="16" t="s">
        <v>13</v>
      </c>
      <c r="F4" s="17"/>
      <c r="G4" s="17" t="s">
        <v>14</v>
      </c>
      <c r="H4" s="17"/>
      <c r="I4" s="16" t="s">
        <v>13</v>
      </c>
      <c r="J4" s="16"/>
      <c r="K4" s="16" t="s">
        <v>13</v>
      </c>
      <c r="L4" s="16"/>
      <c r="M4" s="16" t="s">
        <v>13</v>
      </c>
      <c r="N4" s="16"/>
      <c r="O4" s="16" t="s">
        <v>13</v>
      </c>
      <c r="P4" s="18"/>
      <c r="Q4" s="16" t="s">
        <v>13</v>
      </c>
    </row>
    <row r="5" spans="1:17" ht="12.75">
      <c r="A5" s="19" t="s">
        <v>15</v>
      </c>
      <c r="B5" s="19" t="s">
        <v>16</v>
      </c>
      <c r="C5" s="20">
        <v>77.43</v>
      </c>
      <c r="D5" s="21">
        <f>+(C5-E5)/E5*100</f>
        <v>-1.0732081257186525</v>
      </c>
      <c r="E5" s="20">
        <v>78.27</v>
      </c>
      <c r="F5" s="22">
        <f aca="true" t="shared" si="0" ref="F5:F34">+(E5-G5)/G5*100</f>
        <v>8.362176381005112</v>
      </c>
      <c r="G5" s="20">
        <v>72.23</v>
      </c>
      <c r="H5" s="22">
        <f aca="true" t="shared" si="1" ref="H5:H34">+(G5-I5)/I5*100</f>
        <v>-8.12770287458662</v>
      </c>
      <c r="I5" s="23">
        <v>78.62</v>
      </c>
      <c r="J5" s="22">
        <f aca="true" t="shared" si="2" ref="J5:J34">+(I5-K5)/K5*100</f>
        <v>24.635383639822457</v>
      </c>
      <c r="K5" s="23">
        <v>63.08</v>
      </c>
      <c r="L5" s="22">
        <f aca="true" t="shared" si="3" ref="L5:L34">+(K5-M5)/M5*100</f>
        <v>-21.65921510183805</v>
      </c>
      <c r="M5" s="23">
        <v>80.52</v>
      </c>
      <c r="N5" s="22">
        <f aca="true" t="shared" si="4" ref="N5:N34">+(M5-O5)/O5*100</f>
        <v>10.63478977741137</v>
      </c>
      <c r="O5" s="23">
        <v>72.78</v>
      </c>
      <c r="P5" s="22">
        <f aca="true" t="shared" si="5" ref="P5:P34">+(O5-Q5)/Q5*100</f>
        <v>-6.066081569437277</v>
      </c>
      <c r="Q5">
        <v>77.48</v>
      </c>
    </row>
    <row r="6" spans="1:17" ht="12.75">
      <c r="A6" s="24"/>
      <c r="B6" s="19" t="s">
        <v>17</v>
      </c>
      <c r="C6" s="20">
        <v>12.7</v>
      </c>
      <c r="D6" s="21">
        <f aca="true" t="shared" si="6" ref="D6:D34">+(C6-E6)/E6*100</f>
        <v>-6.0650887573964525</v>
      </c>
      <c r="E6" s="20">
        <v>13.52</v>
      </c>
      <c r="F6" s="22">
        <f t="shared" si="0"/>
        <v>24.036697247706414</v>
      </c>
      <c r="G6" s="20">
        <v>10.9</v>
      </c>
      <c r="H6" s="22">
        <f t="shared" si="1"/>
        <v>9.989909182643796</v>
      </c>
      <c r="I6" s="23">
        <v>9.91</v>
      </c>
      <c r="J6" s="22">
        <f t="shared" si="2"/>
        <v>13.386727688787184</v>
      </c>
      <c r="K6" s="23">
        <v>8.74</v>
      </c>
      <c r="L6" s="22">
        <f t="shared" si="3"/>
        <v>-31.825273010920434</v>
      </c>
      <c r="M6" s="23">
        <v>12.82</v>
      </c>
      <c r="N6" s="22">
        <f t="shared" si="4"/>
        <v>5.081967213114762</v>
      </c>
      <c r="O6" s="23">
        <v>12.2</v>
      </c>
      <c r="P6" s="22">
        <f t="shared" si="5"/>
        <v>0</v>
      </c>
      <c r="Q6" s="20">
        <v>12.2</v>
      </c>
    </row>
    <row r="7" spans="1:17" ht="12.75">
      <c r="A7" s="24"/>
      <c r="B7" s="19" t="s">
        <v>18</v>
      </c>
      <c r="C7" s="20">
        <v>90.13</v>
      </c>
      <c r="D7" s="21">
        <f t="shared" si="6"/>
        <v>-1.8084758688310392</v>
      </c>
      <c r="E7" s="20">
        <v>91.79</v>
      </c>
      <c r="F7" s="22">
        <f t="shared" si="0"/>
        <v>10.417418501142802</v>
      </c>
      <c r="G7" s="20">
        <v>83.13</v>
      </c>
      <c r="H7" s="22">
        <f t="shared" si="1"/>
        <v>-6.099627245001701</v>
      </c>
      <c r="I7" s="25">
        <v>88.53</v>
      </c>
      <c r="J7" s="22">
        <f t="shared" si="2"/>
        <v>23.266499582289068</v>
      </c>
      <c r="K7" s="25">
        <v>71.82</v>
      </c>
      <c r="L7" s="22">
        <f t="shared" si="3"/>
        <v>-23.05549603599744</v>
      </c>
      <c r="M7" s="23">
        <f>M6+M5</f>
        <v>93.34</v>
      </c>
      <c r="N7" s="22">
        <f t="shared" si="4"/>
        <v>9.837608849140974</v>
      </c>
      <c r="O7" s="23">
        <v>84.98</v>
      </c>
      <c r="P7" s="22">
        <f t="shared" si="5"/>
        <v>-5.2408563782337225</v>
      </c>
      <c r="Q7">
        <v>89.68</v>
      </c>
    </row>
    <row r="8" spans="1:17" ht="12.75">
      <c r="A8" s="19" t="s">
        <v>19</v>
      </c>
      <c r="B8" s="24" t="s">
        <v>17</v>
      </c>
      <c r="C8" s="20">
        <v>72.5</v>
      </c>
      <c r="D8" s="22">
        <f t="shared" si="6"/>
        <v>4.542177361211256</v>
      </c>
      <c r="E8" s="20">
        <v>69.35</v>
      </c>
      <c r="F8" s="22">
        <f t="shared" si="0"/>
        <v>1.0343822843822752</v>
      </c>
      <c r="G8" s="20">
        <v>68.64</v>
      </c>
      <c r="H8" s="22">
        <f t="shared" si="1"/>
        <v>-4.864864864864871</v>
      </c>
      <c r="I8" s="23">
        <v>72.15</v>
      </c>
      <c r="J8" s="22">
        <f t="shared" si="2"/>
        <v>9.717153284671532</v>
      </c>
      <c r="K8" s="23">
        <v>65.76</v>
      </c>
      <c r="L8" s="22">
        <f t="shared" si="3"/>
        <v>-9.633090559296402</v>
      </c>
      <c r="M8" s="23">
        <v>72.77</v>
      </c>
      <c r="N8" s="22">
        <f t="shared" si="4"/>
        <v>4.434557979334083</v>
      </c>
      <c r="O8" s="23">
        <v>69.68</v>
      </c>
      <c r="P8" s="22">
        <f t="shared" si="5"/>
        <v>-8.759984287023697</v>
      </c>
      <c r="Q8">
        <v>76.37</v>
      </c>
    </row>
    <row r="9" spans="1:17" ht="12.75">
      <c r="A9" s="19" t="s">
        <v>20</v>
      </c>
      <c r="B9" s="19" t="s">
        <v>16</v>
      </c>
      <c r="C9" s="20">
        <v>3.95</v>
      </c>
      <c r="D9" s="21">
        <f t="shared" si="6"/>
        <v>-2.948402948402951</v>
      </c>
      <c r="E9" s="20">
        <v>4.07</v>
      </c>
      <c r="F9" s="22">
        <f t="shared" si="0"/>
        <v>0.7425742574257487</v>
      </c>
      <c r="G9" s="20">
        <v>4.04</v>
      </c>
      <c r="H9" s="22">
        <f t="shared" si="1"/>
        <v>-16.52892561983471</v>
      </c>
      <c r="I9" s="23">
        <v>4.84</v>
      </c>
      <c r="J9" s="22">
        <f t="shared" si="2"/>
        <v>14.69194312796209</v>
      </c>
      <c r="K9" s="23">
        <v>4.22</v>
      </c>
      <c r="L9" s="22">
        <f t="shared" si="3"/>
        <v>-0.23640661938535873</v>
      </c>
      <c r="M9" s="23">
        <v>4.23</v>
      </c>
      <c r="N9" s="22">
        <f t="shared" si="4"/>
        <v>-7.23684210526314</v>
      </c>
      <c r="O9" s="23">
        <v>4.56</v>
      </c>
      <c r="P9" s="22">
        <f t="shared" si="5"/>
        <v>-5.394190871369308</v>
      </c>
      <c r="Q9">
        <v>4.82</v>
      </c>
    </row>
    <row r="10" spans="1:17" ht="12.75">
      <c r="A10" s="24"/>
      <c r="B10" s="19" t="s">
        <v>17</v>
      </c>
      <c r="C10" s="20">
        <v>3.77</v>
      </c>
      <c r="D10" s="22">
        <f t="shared" si="6"/>
        <v>5.8988764044943816</v>
      </c>
      <c r="E10" s="20">
        <v>3.56</v>
      </c>
      <c r="F10" s="22">
        <f t="shared" si="0"/>
        <v>11.249999999999996</v>
      </c>
      <c r="G10" s="20">
        <v>3.2</v>
      </c>
      <c r="H10" s="22">
        <f t="shared" si="1"/>
        <v>73.91304347826087</v>
      </c>
      <c r="I10" s="23">
        <v>1.84</v>
      </c>
      <c r="J10" s="22">
        <f t="shared" si="2"/>
        <v>-34.05017921146953</v>
      </c>
      <c r="K10" s="23">
        <v>2.79</v>
      </c>
      <c r="L10" s="22">
        <f t="shared" si="3"/>
        <v>-16.216216216216218</v>
      </c>
      <c r="M10" s="23">
        <v>3.33</v>
      </c>
      <c r="N10" s="22">
        <f t="shared" si="4"/>
        <v>12.121212121212116</v>
      </c>
      <c r="O10" s="23">
        <v>2.97</v>
      </c>
      <c r="P10" s="22">
        <f t="shared" si="5"/>
        <v>-23.25581395348837</v>
      </c>
      <c r="Q10">
        <v>3.87</v>
      </c>
    </row>
    <row r="11" spans="1:17" ht="12.75">
      <c r="A11" s="24"/>
      <c r="B11" s="19" t="s">
        <v>18</v>
      </c>
      <c r="C11" s="20">
        <v>7.72</v>
      </c>
      <c r="D11" s="22">
        <f t="shared" si="6"/>
        <v>1.179554390563563</v>
      </c>
      <c r="E11" s="20">
        <v>7.63</v>
      </c>
      <c r="F11" s="22">
        <f t="shared" si="0"/>
        <v>5.386740331491708</v>
      </c>
      <c r="G11" s="20">
        <v>7.24</v>
      </c>
      <c r="H11" s="22">
        <f t="shared" si="1"/>
        <v>8.38323353293414</v>
      </c>
      <c r="I11" s="23">
        <v>6.68</v>
      </c>
      <c r="J11" s="22">
        <f t="shared" si="2"/>
        <v>-4.707560627674751</v>
      </c>
      <c r="K11" s="23">
        <v>7.01</v>
      </c>
      <c r="L11" s="22">
        <f t="shared" si="3"/>
        <v>-7.275132275132274</v>
      </c>
      <c r="M11" s="23">
        <v>7.56</v>
      </c>
      <c r="N11" s="22">
        <f t="shared" si="4"/>
        <v>0.3984063745019835</v>
      </c>
      <c r="O11" s="23">
        <v>7.53</v>
      </c>
      <c r="P11" s="22">
        <f t="shared" si="5"/>
        <v>-13.348676639815874</v>
      </c>
      <c r="Q11">
        <v>8.69</v>
      </c>
    </row>
    <row r="12" spans="1:17" ht="12.75">
      <c r="A12" s="19" t="s">
        <v>21</v>
      </c>
      <c r="B12" s="24" t="s">
        <v>16</v>
      </c>
      <c r="C12" s="20">
        <v>7.54</v>
      </c>
      <c r="D12" s="21">
        <f t="shared" si="6"/>
        <v>-1.8229166666666625</v>
      </c>
      <c r="E12" s="20">
        <v>7.68</v>
      </c>
      <c r="F12" s="22">
        <f t="shared" si="0"/>
        <v>-3.1525851197982346</v>
      </c>
      <c r="G12" s="20">
        <v>7.93</v>
      </c>
      <c r="H12" s="22">
        <f t="shared" si="1"/>
        <v>-34.516928158546655</v>
      </c>
      <c r="I12" s="23">
        <v>12.11</v>
      </c>
      <c r="J12" s="22">
        <f t="shared" si="2"/>
        <v>156.5677966101695</v>
      </c>
      <c r="K12" s="23">
        <v>4.72</v>
      </c>
      <c r="L12" s="22">
        <f t="shared" si="3"/>
        <v>-42.9951690821256</v>
      </c>
      <c r="M12" s="23">
        <v>8.28</v>
      </c>
      <c r="N12" s="22">
        <f t="shared" si="4"/>
        <v>22.485207100591712</v>
      </c>
      <c r="O12" s="23">
        <v>6.76</v>
      </c>
      <c r="P12" s="22">
        <f t="shared" si="5"/>
        <v>16.95501730103805</v>
      </c>
      <c r="Q12">
        <v>5.78</v>
      </c>
    </row>
    <row r="13" spans="1:17" ht="12.75">
      <c r="A13" s="19" t="s">
        <v>22</v>
      </c>
      <c r="B13" s="19" t="s">
        <v>16</v>
      </c>
      <c r="C13" s="20">
        <v>11.1</v>
      </c>
      <c r="D13" s="21">
        <f t="shared" si="6"/>
        <v>-8.717105263157897</v>
      </c>
      <c r="E13" s="20">
        <v>12.16</v>
      </c>
      <c r="F13" s="22">
        <f t="shared" si="0"/>
        <v>5.923344947735189</v>
      </c>
      <c r="G13" s="20">
        <v>11.48</v>
      </c>
      <c r="H13" s="22">
        <f t="shared" si="1"/>
        <v>-9.819324430479183</v>
      </c>
      <c r="I13" s="23">
        <v>12.73</v>
      </c>
      <c r="J13" s="22">
        <f t="shared" si="2"/>
        <v>37.32470334412083</v>
      </c>
      <c r="K13" s="23">
        <v>9.27</v>
      </c>
      <c r="L13" s="22">
        <f t="shared" si="3"/>
        <v>-17.600000000000005</v>
      </c>
      <c r="M13" s="23">
        <v>11.25</v>
      </c>
      <c r="N13" s="22">
        <f t="shared" si="4"/>
        <v>10.078277886497057</v>
      </c>
      <c r="O13" s="23">
        <v>10.22</v>
      </c>
      <c r="P13" s="22">
        <f t="shared" si="5"/>
        <v>5.252317198764158</v>
      </c>
      <c r="Q13">
        <v>9.71</v>
      </c>
    </row>
    <row r="14" spans="1:17" ht="12.75">
      <c r="A14" s="24"/>
      <c r="B14" s="19" t="s">
        <v>17</v>
      </c>
      <c r="C14" s="20">
        <v>2.46</v>
      </c>
      <c r="D14" s="21">
        <f t="shared" si="6"/>
        <v>-3.529411764705877</v>
      </c>
      <c r="E14" s="20">
        <v>2.55</v>
      </c>
      <c r="F14" s="22">
        <f t="shared" si="0"/>
        <v>-5.555555555555569</v>
      </c>
      <c r="G14" s="20">
        <v>2.7</v>
      </c>
      <c r="H14" s="22">
        <f t="shared" si="1"/>
        <v>20.000000000000007</v>
      </c>
      <c r="I14" s="23">
        <v>2.25</v>
      </c>
      <c r="J14" s="22">
        <f t="shared" si="2"/>
        <v>19.68085106382979</v>
      </c>
      <c r="K14" s="23">
        <v>1.88</v>
      </c>
      <c r="L14" s="22">
        <f t="shared" si="3"/>
        <v>-1.5706806282722525</v>
      </c>
      <c r="M14" s="23">
        <v>1.91</v>
      </c>
      <c r="N14" s="22">
        <f t="shared" si="4"/>
        <v>4.945054945054937</v>
      </c>
      <c r="O14" s="23">
        <v>1.82</v>
      </c>
      <c r="P14" s="22">
        <f t="shared" si="5"/>
        <v>1.111111111111112</v>
      </c>
      <c r="Q14" s="20">
        <v>1.8</v>
      </c>
    </row>
    <row r="15" spans="1:17" ht="12.75">
      <c r="A15" s="24"/>
      <c r="B15" s="19" t="s">
        <v>18</v>
      </c>
      <c r="C15" s="20">
        <v>13.56</v>
      </c>
      <c r="D15" s="21">
        <f t="shared" si="6"/>
        <v>-7.817811012916385</v>
      </c>
      <c r="E15" s="20">
        <v>14.71</v>
      </c>
      <c r="F15" s="22">
        <f t="shared" si="0"/>
        <v>3.7376586741890065</v>
      </c>
      <c r="G15" s="20">
        <v>14.18</v>
      </c>
      <c r="H15" s="22">
        <f t="shared" si="1"/>
        <v>-5.340453938584784</v>
      </c>
      <c r="I15" s="23">
        <v>14.98</v>
      </c>
      <c r="J15" s="22">
        <f t="shared" si="2"/>
        <v>34.34977578475336</v>
      </c>
      <c r="K15" s="23">
        <v>11.15</v>
      </c>
      <c r="L15" s="22">
        <f t="shared" si="3"/>
        <v>-15.273556231003038</v>
      </c>
      <c r="M15" s="23">
        <v>13.16</v>
      </c>
      <c r="N15" s="22">
        <f t="shared" si="4"/>
        <v>9.302325581395358</v>
      </c>
      <c r="O15" s="23">
        <v>12.04</v>
      </c>
      <c r="P15" s="22">
        <f t="shared" si="5"/>
        <v>4.604691572545607</v>
      </c>
      <c r="Q15">
        <v>11.51</v>
      </c>
    </row>
    <row r="16" spans="1:17" ht="12.75">
      <c r="A16" s="19" t="s">
        <v>23</v>
      </c>
      <c r="B16" s="24" t="s">
        <v>16</v>
      </c>
      <c r="C16" s="20">
        <v>1.49</v>
      </c>
      <c r="D16" s="21">
        <f t="shared" si="6"/>
        <v>-36.59574468085107</v>
      </c>
      <c r="E16" s="20">
        <v>2.35</v>
      </c>
      <c r="F16" s="21">
        <f t="shared" si="0"/>
        <v>-3.29218106995885</v>
      </c>
      <c r="G16" s="20">
        <v>2.43</v>
      </c>
      <c r="H16" s="22">
        <f t="shared" si="1"/>
        <v>23.350253807106608</v>
      </c>
      <c r="I16" s="23">
        <v>1.97</v>
      </c>
      <c r="J16" s="22">
        <f t="shared" si="2"/>
        <v>49.242424242424235</v>
      </c>
      <c r="K16" s="23">
        <v>1.32</v>
      </c>
      <c r="L16" s="22">
        <f t="shared" si="3"/>
        <v>-44.303797468354425</v>
      </c>
      <c r="M16" s="23">
        <v>2.37</v>
      </c>
      <c r="N16" s="22">
        <f t="shared" si="4"/>
        <v>-13.18681318681318</v>
      </c>
      <c r="O16" s="23">
        <v>2.73</v>
      </c>
      <c r="P16" s="22">
        <f t="shared" si="5"/>
        <v>19.213973799126634</v>
      </c>
      <c r="Q16">
        <v>2.29</v>
      </c>
    </row>
    <row r="17" spans="1:17" ht="12.75">
      <c r="A17" s="19" t="s">
        <v>24</v>
      </c>
      <c r="B17" s="24" t="s">
        <v>16</v>
      </c>
      <c r="C17" s="20">
        <v>0.42</v>
      </c>
      <c r="D17" s="21">
        <f t="shared" si="6"/>
        <v>-10.638297872340424</v>
      </c>
      <c r="E17" s="20">
        <v>0.47</v>
      </c>
      <c r="F17" s="21">
        <f t="shared" si="0"/>
        <v>-2.0833333333333353</v>
      </c>
      <c r="G17" s="20">
        <v>0.48</v>
      </c>
      <c r="H17" s="22">
        <f t="shared" si="1"/>
        <v>-14.285714285714295</v>
      </c>
      <c r="I17" s="23">
        <v>0.56</v>
      </c>
      <c r="J17" s="22">
        <f t="shared" si="2"/>
        <v>21.739130434782613</v>
      </c>
      <c r="K17" s="23">
        <v>0.46</v>
      </c>
      <c r="L17" s="22">
        <f t="shared" si="3"/>
        <v>-20.689655172413783</v>
      </c>
      <c r="M17" s="23">
        <v>0.58</v>
      </c>
      <c r="N17" s="22">
        <f t="shared" si="4"/>
        <v>-1.6949152542372898</v>
      </c>
      <c r="O17" s="23">
        <v>0.59</v>
      </c>
      <c r="P17" s="22">
        <f t="shared" si="5"/>
        <v>-4.8387096774193585</v>
      </c>
      <c r="Q17">
        <v>0.62</v>
      </c>
    </row>
    <row r="18" spans="1:17" ht="12.75">
      <c r="A18" s="19" t="s">
        <v>25</v>
      </c>
      <c r="B18" s="24" t="s">
        <v>17</v>
      </c>
      <c r="C18" s="20">
        <v>1.29</v>
      </c>
      <c r="D18" s="22">
        <f t="shared" si="6"/>
        <v>5.737704918032792</v>
      </c>
      <c r="E18" s="20">
        <v>1.22</v>
      </c>
      <c r="F18" s="22">
        <f t="shared" si="0"/>
        <v>1.6666666666666683</v>
      </c>
      <c r="G18" s="20">
        <v>1.2</v>
      </c>
      <c r="H18" s="22">
        <f t="shared" si="1"/>
        <v>-7.692307692307699</v>
      </c>
      <c r="I18" s="23">
        <v>1.3</v>
      </c>
      <c r="J18" s="22">
        <f t="shared" si="2"/>
        <v>-7.801418439716304</v>
      </c>
      <c r="K18" s="23">
        <v>1.41</v>
      </c>
      <c r="L18" s="22">
        <f t="shared" si="3"/>
        <v>-0.7042253521126767</v>
      </c>
      <c r="M18" s="23">
        <v>1.42</v>
      </c>
      <c r="N18" s="22">
        <f t="shared" si="4"/>
        <v>-0.6993006993007</v>
      </c>
      <c r="O18" s="23">
        <v>1.43</v>
      </c>
      <c r="P18" s="22">
        <f t="shared" si="5"/>
        <v>-1.3793103448275874</v>
      </c>
      <c r="Q18">
        <v>1.45</v>
      </c>
    </row>
    <row r="19" spans="1:17" ht="12.75">
      <c r="A19" s="19" t="s">
        <v>26</v>
      </c>
      <c r="B19" s="19" t="s">
        <v>16</v>
      </c>
      <c r="C19" s="20">
        <v>24.5</v>
      </c>
      <c r="D19" s="21">
        <f t="shared" si="6"/>
        <v>-8.342686120463899</v>
      </c>
      <c r="E19" s="20">
        <v>26.73</v>
      </c>
      <c r="F19" s="22">
        <f t="shared" si="0"/>
        <v>1.4036418816388505</v>
      </c>
      <c r="G19" s="20">
        <v>26.36</v>
      </c>
      <c r="H19" s="22">
        <f t="shared" si="1"/>
        <v>-18.16206147159268</v>
      </c>
      <c r="I19" s="23">
        <v>32.21</v>
      </c>
      <c r="J19" s="22">
        <f t="shared" si="2"/>
        <v>61.130565282641335</v>
      </c>
      <c r="K19" s="23">
        <v>19.99</v>
      </c>
      <c r="L19" s="22">
        <f t="shared" si="3"/>
        <v>-25.159116435791834</v>
      </c>
      <c r="M19" s="23">
        <f>SUM(M9+M12+M13+M16+M17)</f>
        <v>26.709999999999997</v>
      </c>
      <c r="N19" s="22">
        <f t="shared" si="4"/>
        <v>7.441673370876903</v>
      </c>
      <c r="O19" s="23">
        <v>24.86</v>
      </c>
      <c r="P19" s="22">
        <f t="shared" si="5"/>
        <v>7.062876830318694</v>
      </c>
      <c r="Q19">
        <v>23.22</v>
      </c>
    </row>
    <row r="20" spans="1:17" ht="12.75">
      <c r="A20" s="24"/>
      <c r="B20" s="19" t="s">
        <v>17</v>
      </c>
      <c r="C20" s="20">
        <v>7.52</v>
      </c>
      <c r="D20" s="22">
        <f t="shared" si="6"/>
        <v>2.5920873124147272</v>
      </c>
      <c r="E20" s="20">
        <v>7.33</v>
      </c>
      <c r="F20" s="22">
        <f t="shared" si="0"/>
        <v>3.2394366197183158</v>
      </c>
      <c r="G20" s="20">
        <v>7.1</v>
      </c>
      <c r="H20" s="22">
        <f t="shared" si="1"/>
        <v>31.725417439703158</v>
      </c>
      <c r="I20" s="23">
        <v>5.39</v>
      </c>
      <c r="J20" s="22">
        <f t="shared" si="2"/>
        <v>-11.348684210526322</v>
      </c>
      <c r="K20" s="23">
        <v>6.08</v>
      </c>
      <c r="L20" s="22">
        <f t="shared" si="3"/>
        <v>-8.70870870870871</v>
      </c>
      <c r="M20" s="23">
        <f>SUM(M10+M14+M18)</f>
        <v>6.66</v>
      </c>
      <c r="N20" s="22">
        <f t="shared" si="4"/>
        <v>7.073954983922837</v>
      </c>
      <c r="O20" s="23">
        <v>6.22</v>
      </c>
      <c r="P20" s="22">
        <f t="shared" si="5"/>
        <v>-12.640449438202253</v>
      </c>
      <c r="Q20">
        <v>7.12</v>
      </c>
    </row>
    <row r="21" spans="1:17" ht="12.75">
      <c r="A21" s="24"/>
      <c r="B21" s="19" t="s">
        <v>18</v>
      </c>
      <c r="C21" s="20">
        <v>32.02</v>
      </c>
      <c r="D21" s="21">
        <f t="shared" si="6"/>
        <v>-5.98943041691133</v>
      </c>
      <c r="E21" s="20">
        <v>34.06</v>
      </c>
      <c r="F21" s="22">
        <f t="shared" si="0"/>
        <v>1.793185893604308</v>
      </c>
      <c r="G21" s="20">
        <v>33.46</v>
      </c>
      <c r="H21" s="22">
        <f t="shared" si="1"/>
        <v>-11.01063829787234</v>
      </c>
      <c r="I21" s="23">
        <v>37.6</v>
      </c>
      <c r="J21" s="22">
        <f t="shared" si="2"/>
        <v>44.2270809359417</v>
      </c>
      <c r="K21" s="23">
        <v>26.07</v>
      </c>
      <c r="L21" s="22">
        <f t="shared" si="3"/>
        <v>-21.875936469883122</v>
      </c>
      <c r="M21" s="23">
        <f>M20+M19</f>
        <v>33.37</v>
      </c>
      <c r="N21" s="22">
        <f t="shared" si="4"/>
        <v>7.368082368082366</v>
      </c>
      <c r="O21" s="23">
        <v>31.08</v>
      </c>
      <c r="P21" s="22">
        <f t="shared" si="5"/>
        <v>2.4390243902438975</v>
      </c>
      <c r="Q21">
        <v>30.34</v>
      </c>
    </row>
    <row r="22" spans="1:17" ht="12.75">
      <c r="A22" s="19" t="s">
        <v>27</v>
      </c>
      <c r="B22" s="19" t="s">
        <v>16</v>
      </c>
      <c r="C22" s="20">
        <v>101.93</v>
      </c>
      <c r="D22" s="21">
        <f t="shared" si="6"/>
        <v>-2.9238095238095174</v>
      </c>
      <c r="E22" s="20">
        <v>105</v>
      </c>
      <c r="F22" s="22">
        <f t="shared" si="0"/>
        <v>6.501673597727961</v>
      </c>
      <c r="G22" s="20">
        <v>98.59</v>
      </c>
      <c r="H22" s="22">
        <f t="shared" si="1"/>
        <v>-11.043941171163038</v>
      </c>
      <c r="I22" s="26">
        <v>110.83</v>
      </c>
      <c r="J22" s="22">
        <f t="shared" si="2"/>
        <v>33.41759961478272</v>
      </c>
      <c r="K22" s="26">
        <v>83.07</v>
      </c>
      <c r="L22" s="22">
        <f t="shared" si="3"/>
        <v>-22.5310081134011</v>
      </c>
      <c r="M22" s="23">
        <f>SUM(M5+M19)</f>
        <v>107.22999999999999</v>
      </c>
      <c r="N22" s="22">
        <f t="shared" si="4"/>
        <v>9.82179434657926</v>
      </c>
      <c r="O22" s="23">
        <v>97.64</v>
      </c>
      <c r="P22" s="22">
        <f t="shared" si="5"/>
        <v>-3.0387288977159903</v>
      </c>
      <c r="Q22" s="20">
        <v>100.7</v>
      </c>
    </row>
    <row r="23" spans="1:17" ht="12.75">
      <c r="A23" s="24"/>
      <c r="B23" s="19" t="s">
        <v>17</v>
      </c>
      <c r="C23" s="20">
        <v>92.72</v>
      </c>
      <c r="D23" s="22">
        <f t="shared" si="6"/>
        <v>2.793791574279375</v>
      </c>
      <c r="E23" s="20">
        <v>90.2</v>
      </c>
      <c r="F23" s="22">
        <f t="shared" si="0"/>
        <v>4.108956602031396</v>
      </c>
      <c r="G23" s="20">
        <v>86.64</v>
      </c>
      <c r="H23" s="22">
        <f t="shared" si="1"/>
        <v>-0.9262435677530043</v>
      </c>
      <c r="I23" s="26">
        <v>87.45</v>
      </c>
      <c r="J23" s="22">
        <f t="shared" si="2"/>
        <v>8.52568875651527</v>
      </c>
      <c r="K23" s="26">
        <v>80.58</v>
      </c>
      <c r="L23" s="22">
        <f t="shared" si="3"/>
        <v>-12.650406504065042</v>
      </c>
      <c r="M23" s="23">
        <f>SUM(M6+M8+M20)</f>
        <v>92.25</v>
      </c>
      <c r="N23" s="22">
        <f t="shared" si="4"/>
        <v>4.710556186152107</v>
      </c>
      <c r="O23" s="23">
        <v>88.1</v>
      </c>
      <c r="P23" s="22">
        <f t="shared" si="5"/>
        <v>-7.931863308600693</v>
      </c>
      <c r="Q23">
        <v>95.69</v>
      </c>
    </row>
    <row r="24" spans="1:17" ht="12.75">
      <c r="A24" s="24"/>
      <c r="B24" s="19" t="s">
        <v>18</v>
      </c>
      <c r="C24" s="20">
        <v>194.65</v>
      </c>
      <c r="D24" s="21">
        <f t="shared" si="6"/>
        <v>-0.2817622950819585</v>
      </c>
      <c r="E24" s="20">
        <v>195.2</v>
      </c>
      <c r="F24" s="22">
        <f t="shared" si="0"/>
        <v>5.3824974356205795</v>
      </c>
      <c r="G24" s="20">
        <v>185.23</v>
      </c>
      <c r="H24" s="22">
        <f t="shared" si="1"/>
        <v>-6.581601775267304</v>
      </c>
      <c r="I24" s="26">
        <v>198.28</v>
      </c>
      <c r="J24" s="22">
        <f t="shared" si="2"/>
        <v>21.16101435991445</v>
      </c>
      <c r="K24" s="26">
        <v>163.65</v>
      </c>
      <c r="L24" s="22">
        <f t="shared" si="3"/>
        <v>-17.96170042109484</v>
      </c>
      <c r="M24" s="23">
        <f>SUM(M22+M23)</f>
        <v>199.48</v>
      </c>
      <c r="N24" s="22">
        <f t="shared" si="4"/>
        <v>7.397437277915355</v>
      </c>
      <c r="O24" s="23">
        <v>185.74</v>
      </c>
      <c r="P24" s="22">
        <f t="shared" si="5"/>
        <v>-5.422883038851254</v>
      </c>
      <c r="Q24">
        <v>196.39</v>
      </c>
    </row>
    <row r="25" spans="1:17" ht="12.75">
      <c r="A25" s="19" t="s">
        <v>28</v>
      </c>
      <c r="B25" s="24" t="s">
        <v>16</v>
      </c>
      <c r="C25" s="20">
        <v>2.64</v>
      </c>
      <c r="D25" s="21">
        <f t="shared" si="6"/>
        <v>-3.6496350364963535</v>
      </c>
      <c r="E25" s="20">
        <v>2.74</v>
      </c>
      <c r="F25" s="22">
        <f t="shared" si="0"/>
        <v>16.59574468085107</v>
      </c>
      <c r="G25" s="20">
        <v>2.35</v>
      </c>
      <c r="H25" s="22">
        <f t="shared" si="1"/>
        <v>-0.423728813559313</v>
      </c>
      <c r="I25" s="23">
        <v>2.36</v>
      </c>
      <c r="J25" s="22">
        <f t="shared" si="2"/>
        <v>7.7625570776255675</v>
      </c>
      <c r="K25" s="23">
        <v>2.19</v>
      </c>
      <c r="L25" s="22">
        <f t="shared" si="3"/>
        <v>-3.097345132743356</v>
      </c>
      <c r="M25" s="23">
        <v>2.26</v>
      </c>
      <c r="N25" s="22">
        <f t="shared" si="4"/>
        <v>0.444444444444435</v>
      </c>
      <c r="O25" s="23">
        <v>2.25</v>
      </c>
      <c r="P25" s="22">
        <f t="shared" si="5"/>
        <v>-16.356877323420072</v>
      </c>
      <c r="Q25">
        <v>2.69</v>
      </c>
    </row>
    <row r="26" spans="1:17" ht="12.75">
      <c r="A26" s="19" t="s">
        <v>29</v>
      </c>
      <c r="B26" s="24" t="s">
        <v>16</v>
      </c>
      <c r="C26" s="20">
        <v>2.6</v>
      </c>
      <c r="D26" s="22">
        <f t="shared" si="6"/>
        <v>22.065727699530527</v>
      </c>
      <c r="E26" s="20">
        <v>2.13</v>
      </c>
      <c r="F26" s="21">
        <f t="shared" si="0"/>
        <v>-10.12658227848102</v>
      </c>
      <c r="G26" s="20">
        <v>2.37</v>
      </c>
      <c r="H26" s="21">
        <f t="shared" si="1"/>
        <v>-37.79527559055118</v>
      </c>
      <c r="I26" s="23">
        <v>3.81</v>
      </c>
      <c r="J26" s="22">
        <f t="shared" si="2"/>
        <v>94.38775510204083</v>
      </c>
      <c r="K26" s="23">
        <v>1.96</v>
      </c>
      <c r="L26" s="22">
        <f t="shared" si="3"/>
        <v>-24.031007751937988</v>
      </c>
      <c r="M26" s="23">
        <v>2.58</v>
      </c>
      <c r="N26" s="22">
        <f t="shared" si="4"/>
        <v>17.272727272727266</v>
      </c>
      <c r="O26" s="23">
        <v>2.2</v>
      </c>
      <c r="P26" s="22">
        <f t="shared" si="5"/>
        <v>3.7735849056603805</v>
      </c>
      <c r="Q26">
        <v>2.12</v>
      </c>
    </row>
    <row r="27" spans="1:17" ht="12.75">
      <c r="A27" s="19" t="s">
        <v>30</v>
      </c>
      <c r="B27" s="24" t="s">
        <v>17</v>
      </c>
      <c r="C27" s="20">
        <v>6.16</v>
      </c>
      <c r="D27" s="22">
        <f t="shared" si="6"/>
        <v>10.000000000000009</v>
      </c>
      <c r="E27" s="20">
        <v>5.6</v>
      </c>
      <c r="F27" s="22">
        <f t="shared" si="0"/>
        <v>2.3765996343692852</v>
      </c>
      <c r="G27" s="20">
        <v>5.47</v>
      </c>
      <c r="H27" s="21">
        <f t="shared" si="1"/>
        <v>-4.370629370629371</v>
      </c>
      <c r="I27" s="23">
        <v>5.72</v>
      </c>
      <c r="J27" s="22">
        <f t="shared" si="2"/>
        <v>34.90566037735848</v>
      </c>
      <c r="K27" s="23">
        <v>4.24</v>
      </c>
      <c r="L27" s="22">
        <f t="shared" si="3"/>
        <v>-22.486288848263246</v>
      </c>
      <c r="M27" s="23">
        <v>5.47</v>
      </c>
      <c r="N27" s="22">
        <f t="shared" si="4"/>
        <v>42.07792207792207</v>
      </c>
      <c r="O27" s="23">
        <v>3.85</v>
      </c>
      <c r="P27" s="22">
        <f t="shared" si="5"/>
        <v>-24.8046875</v>
      </c>
      <c r="Q27">
        <v>5.12</v>
      </c>
    </row>
    <row r="28" spans="1:17" ht="12.75">
      <c r="A28" s="19" t="s">
        <v>31</v>
      </c>
      <c r="B28" s="24" t="s">
        <v>17</v>
      </c>
      <c r="C28" s="20">
        <v>3.12</v>
      </c>
      <c r="D28" s="22">
        <f t="shared" si="6"/>
        <v>6.849315068493158</v>
      </c>
      <c r="E28" s="20">
        <v>2.92</v>
      </c>
      <c r="F28" s="21">
        <f t="shared" si="0"/>
        <v>-0.680272108843538</v>
      </c>
      <c r="G28" s="20">
        <v>2.94</v>
      </c>
      <c r="H28" s="21">
        <f t="shared" si="1"/>
        <v>-2.6490066225165587</v>
      </c>
      <c r="I28" s="23">
        <v>3.02</v>
      </c>
      <c r="J28" s="22">
        <f t="shared" si="2"/>
        <v>10.218978102189773</v>
      </c>
      <c r="K28" s="23">
        <v>2.74</v>
      </c>
      <c r="L28" s="22">
        <f t="shared" si="3"/>
        <v>-10.457516339869276</v>
      </c>
      <c r="M28" s="23">
        <v>3.06</v>
      </c>
      <c r="N28" s="22">
        <f t="shared" si="4"/>
        <v>10.469314079422384</v>
      </c>
      <c r="O28" s="23">
        <v>2.77</v>
      </c>
      <c r="P28" s="22">
        <f t="shared" si="5"/>
        <v>-20.402298850574713</v>
      </c>
      <c r="Q28">
        <v>3.48</v>
      </c>
    </row>
    <row r="29" spans="1:17" ht="12.75">
      <c r="A29" s="19" t="s">
        <v>32</v>
      </c>
      <c r="B29" s="19" t="s">
        <v>16</v>
      </c>
      <c r="C29" s="20">
        <v>6.24</v>
      </c>
      <c r="D29" s="22">
        <f t="shared" si="6"/>
        <v>28.131416837782343</v>
      </c>
      <c r="E29" s="20">
        <v>4.87</v>
      </c>
      <c r="F29" s="22">
        <f t="shared" si="0"/>
        <v>3.1779661016949228</v>
      </c>
      <c r="G29" s="20">
        <v>4.72</v>
      </c>
      <c r="H29" s="21">
        <f t="shared" si="1"/>
        <v>-23.50081037277148</v>
      </c>
      <c r="I29" s="23">
        <v>6.17</v>
      </c>
      <c r="J29" s="22">
        <f t="shared" si="2"/>
        <v>48.67469879518071</v>
      </c>
      <c r="K29" s="23">
        <v>4.15</v>
      </c>
      <c r="L29" s="22">
        <f t="shared" si="3"/>
        <v>-14.256198347107429</v>
      </c>
      <c r="M29" s="23">
        <f>SUM(M25+M26)</f>
        <v>4.84</v>
      </c>
      <c r="N29" s="22">
        <f t="shared" si="4"/>
        <v>8.764044943820219</v>
      </c>
      <c r="O29" s="23">
        <f>SUM(O25+O26)</f>
        <v>4.45</v>
      </c>
      <c r="P29" s="22">
        <f t="shared" si="5"/>
        <v>-7.484407484407473</v>
      </c>
      <c r="Q29">
        <v>4.81</v>
      </c>
    </row>
    <row r="30" spans="1:17" ht="12.75">
      <c r="A30" s="24"/>
      <c r="B30" s="19" t="s">
        <v>17</v>
      </c>
      <c r="C30" s="20">
        <v>9.28</v>
      </c>
      <c r="D30" s="22">
        <f t="shared" si="6"/>
        <v>8.920187793427228</v>
      </c>
      <c r="E30" s="20">
        <v>8.52</v>
      </c>
      <c r="F30" s="22">
        <f t="shared" si="0"/>
        <v>1.3079667063020146</v>
      </c>
      <c r="G30" s="20">
        <v>8.41</v>
      </c>
      <c r="H30" s="21">
        <f t="shared" si="1"/>
        <v>-3.7757437070938225</v>
      </c>
      <c r="I30" s="23">
        <v>8.74</v>
      </c>
      <c r="J30" s="22">
        <f t="shared" si="2"/>
        <v>25.21489971346704</v>
      </c>
      <c r="K30" s="23">
        <v>6.98</v>
      </c>
      <c r="L30" s="22">
        <f t="shared" si="3"/>
        <v>-18.171160609613118</v>
      </c>
      <c r="M30" s="23">
        <f>SUM(M27+M28)</f>
        <v>8.53</v>
      </c>
      <c r="N30" s="22">
        <f t="shared" si="4"/>
        <v>28.851963746223554</v>
      </c>
      <c r="O30" s="23">
        <v>6.62</v>
      </c>
      <c r="P30" s="22">
        <f t="shared" si="5"/>
        <v>-23.023255813953483</v>
      </c>
      <c r="Q30" s="20">
        <v>8.6</v>
      </c>
    </row>
    <row r="31" spans="1:17" ht="12.75">
      <c r="A31" s="24"/>
      <c r="B31" s="19" t="s">
        <v>18</v>
      </c>
      <c r="C31" s="20">
        <v>14.52</v>
      </c>
      <c r="D31" s="22">
        <f t="shared" si="6"/>
        <v>8.439133681852121</v>
      </c>
      <c r="E31" s="20">
        <v>13.39</v>
      </c>
      <c r="F31" s="22">
        <f t="shared" si="0"/>
        <v>1.9801980198019784</v>
      </c>
      <c r="G31" s="20">
        <v>13.13</v>
      </c>
      <c r="H31" s="21">
        <f t="shared" si="1"/>
        <v>-11.938296445338695</v>
      </c>
      <c r="I31" s="23">
        <v>14.91</v>
      </c>
      <c r="J31" s="22">
        <f t="shared" si="2"/>
        <v>33.96226415094339</v>
      </c>
      <c r="K31" s="23">
        <v>11.13</v>
      </c>
      <c r="L31" s="22">
        <f t="shared" si="3"/>
        <v>-16.75392670157067</v>
      </c>
      <c r="M31" s="23">
        <f>SUM(M29+M30)</f>
        <v>13.37</v>
      </c>
      <c r="N31" s="22">
        <f t="shared" si="4"/>
        <v>20.77687443541101</v>
      </c>
      <c r="O31" s="23">
        <v>11.07</v>
      </c>
      <c r="P31" s="22">
        <f t="shared" si="5"/>
        <v>-17.449664429530202</v>
      </c>
      <c r="Q31">
        <v>13.41</v>
      </c>
    </row>
    <row r="32" spans="1:17" ht="12.75">
      <c r="A32" s="19" t="s">
        <v>33</v>
      </c>
      <c r="B32" s="19" t="s">
        <v>16</v>
      </c>
      <c r="C32" s="20">
        <v>107.17</v>
      </c>
      <c r="D32" s="21">
        <f t="shared" si="6"/>
        <v>-2.457449713297536</v>
      </c>
      <c r="E32" s="20">
        <v>109.87</v>
      </c>
      <c r="F32" s="22">
        <f t="shared" si="0"/>
        <v>6.349820927306168</v>
      </c>
      <c r="G32" s="20">
        <v>103.31</v>
      </c>
      <c r="H32" s="21">
        <f t="shared" si="1"/>
        <v>-11.700854700854698</v>
      </c>
      <c r="I32" s="23">
        <v>117</v>
      </c>
      <c r="J32" s="22">
        <f t="shared" si="2"/>
        <v>34.14354505847283</v>
      </c>
      <c r="K32" s="23">
        <v>87.22</v>
      </c>
      <c r="L32" s="22">
        <f t="shared" si="3"/>
        <v>-22.1736414740787</v>
      </c>
      <c r="M32" s="23">
        <f>SUM(M22+M29)</f>
        <v>112.07</v>
      </c>
      <c r="N32" s="22">
        <f t="shared" si="4"/>
        <v>9.775688118326956</v>
      </c>
      <c r="O32" s="23">
        <v>102.09</v>
      </c>
      <c r="P32" s="22">
        <f t="shared" si="5"/>
        <v>-3.241398919533695</v>
      </c>
      <c r="Q32">
        <v>105.51</v>
      </c>
    </row>
    <row r="33" spans="1:17" ht="12.75">
      <c r="A33" s="24"/>
      <c r="B33" s="19" t="s">
        <v>17</v>
      </c>
      <c r="C33" s="20">
        <v>102</v>
      </c>
      <c r="D33" s="22">
        <f t="shared" si="6"/>
        <v>3.3225283630470024</v>
      </c>
      <c r="E33" s="20">
        <v>98.72</v>
      </c>
      <c r="F33" s="22">
        <f t="shared" si="0"/>
        <v>3.861125723303526</v>
      </c>
      <c r="G33" s="20">
        <v>95.05</v>
      </c>
      <c r="H33" s="21">
        <f t="shared" si="1"/>
        <v>-1.1851543819523864</v>
      </c>
      <c r="I33" s="23">
        <v>96.19</v>
      </c>
      <c r="J33" s="22">
        <f t="shared" si="2"/>
        <v>9.868646487721303</v>
      </c>
      <c r="K33" s="23">
        <v>87.55</v>
      </c>
      <c r="L33" s="22">
        <f t="shared" si="3"/>
        <v>-13.127604683468947</v>
      </c>
      <c r="M33" s="23">
        <f>SUM(M23+M30)</f>
        <v>100.78</v>
      </c>
      <c r="N33" s="22">
        <f t="shared" si="4"/>
        <v>6.397804054054057</v>
      </c>
      <c r="O33" s="23">
        <v>94.72</v>
      </c>
      <c r="P33" s="22">
        <f t="shared" si="5"/>
        <v>-9.176335219100592</v>
      </c>
      <c r="Q33">
        <v>104.29</v>
      </c>
    </row>
    <row r="34" spans="1:17" ht="12.75">
      <c r="A34" s="27"/>
      <c r="B34" s="28" t="s">
        <v>18</v>
      </c>
      <c r="C34" s="29">
        <v>209.17</v>
      </c>
      <c r="D34" s="22">
        <f t="shared" si="6"/>
        <v>0.2780574332422379</v>
      </c>
      <c r="E34" s="29">
        <v>208.59</v>
      </c>
      <c r="F34" s="30">
        <f t="shared" si="0"/>
        <v>5.157289776164544</v>
      </c>
      <c r="G34" s="29">
        <v>198.36</v>
      </c>
      <c r="H34" s="31">
        <f t="shared" si="1"/>
        <v>-6.956236221211119</v>
      </c>
      <c r="I34" s="16">
        <v>213.19</v>
      </c>
      <c r="J34" s="30">
        <f t="shared" si="2"/>
        <v>21.983177890942372</v>
      </c>
      <c r="K34" s="16">
        <v>174.77</v>
      </c>
      <c r="L34" s="30">
        <f t="shared" si="3"/>
        <v>-17.89053323937044</v>
      </c>
      <c r="M34" s="16">
        <f>+M32+M33</f>
        <v>212.85</v>
      </c>
      <c r="N34" s="30">
        <f t="shared" si="4"/>
        <v>8.149992378436052</v>
      </c>
      <c r="O34" s="16">
        <f>+O32+O33</f>
        <v>196.81</v>
      </c>
      <c r="P34" s="30">
        <f t="shared" si="5"/>
        <v>-6.191611058150624</v>
      </c>
      <c r="Q34" s="29">
        <v>209.8</v>
      </c>
    </row>
    <row r="35" spans="1:17" ht="12.75">
      <c r="A35" s="32" t="s">
        <v>34</v>
      </c>
      <c r="B35" s="33"/>
      <c r="C35" s="34"/>
      <c r="D35" s="35"/>
      <c r="E35" s="34"/>
      <c r="F35" s="35"/>
      <c r="G35" s="34"/>
      <c r="H35" s="36"/>
      <c r="I35" s="37"/>
      <c r="J35" s="38"/>
      <c r="K35" s="37"/>
      <c r="L35" s="38"/>
      <c r="M35" s="37"/>
      <c r="N35" s="38"/>
      <c r="O35" s="37"/>
      <c r="P35" s="39" t="s">
        <v>35</v>
      </c>
      <c r="Q35" s="40"/>
    </row>
    <row r="36" spans="1:17" ht="12.75">
      <c r="A36" s="24" t="s">
        <v>36</v>
      </c>
      <c r="B36" s="19" t="s">
        <v>16</v>
      </c>
      <c r="C36" s="20">
        <v>31.82</v>
      </c>
      <c r="D36" s="21">
        <f>+(C36-E36)/E36*100</f>
        <v>-49.47602413464592</v>
      </c>
      <c r="E36" s="20">
        <v>62.98</v>
      </c>
      <c r="F36" s="22">
        <f aca="true" t="shared" si="7" ref="F36:F56">+(E36-G36)/G36*100</f>
        <v>19.68833143291524</v>
      </c>
      <c r="G36" s="20">
        <v>52.62</v>
      </c>
      <c r="H36" s="21">
        <f aca="true" t="shared" si="8" ref="H36:H56">+(G36-I36)/I36*100</f>
        <v>-23.294460641399414</v>
      </c>
      <c r="I36" s="23">
        <v>68.6</v>
      </c>
      <c r="J36" s="41">
        <f aca="true" t="shared" si="9" ref="J36:J56">+(I36-K36)/K36*100</f>
        <v>121.64781906300482</v>
      </c>
      <c r="K36" s="23">
        <v>30.95</v>
      </c>
      <c r="L36" s="41">
        <f aca="true" t="shared" si="10" ref="L36:L56">+(K36-M36)/M36*100</f>
        <v>-44.948416933475634</v>
      </c>
      <c r="M36" s="23">
        <v>56.22</v>
      </c>
      <c r="N36" s="41">
        <f aca="true" t="shared" si="11" ref="N36:N56">+(M36-O36)/O36*100</f>
        <v>14.501018329938894</v>
      </c>
      <c r="O36" s="23">
        <v>49.1</v>
      </c>
      <c r="P36" s="41">
        <f aca="true" t="shared" si="12" ref="P36:P56">+(O36-Q36)/Q36*100</f>
        <v>29.210526315789476</v>
      </c>
      <c r="Q36" s="20">
        <v>38</v>
      </c>
    </row>
    <row r="37" spans="1:17" ht="12.75">
      <c r="A37" s="42"/>
      <c r="B37" s="19" t="s">
        <v>17</v>
      </c>
      <c r="C37" s="20">
        <v>12.29</v>
      </c>
      <c r="D37" s="21">
        <f aca="true" t="shared" si="13" ref="D37:D56">+(C37-E37)/E37*100</f>
        <v>-27.492625368731566</v>
      </c>
      <c r="E37" s="20">
        <v>16.95</v>
      </c>
      <c r="F37" s="22">
        <f t="shared" si="7"/>
        <v>12.103174603174605</v>
      </c>
      <c r="G37" s="20">
        <v>15.12</v>
      </c>
      <c r="H37" s="22">
        <f t="shared" si="8"/>
        <v>19.33701657458563</v>
      </c>
      <c r="I37" s="23">
        <v>12.67</v>
      </c>
      <c r="J37" s="41">
        <f t="shared" si="9"/>
        <v>23.489278752436647</v>
      </c>
      <c r="K37" s="23">
        <v>10.26</v>
      </c>
      <c r="L37" s="41">
        <f t="shared" si="10"/>
        <v>-26.975088967971534</v>
      </c>
      <c r="M37" s="23">
        <v>14.05</v>
      </c>
      <c r="N37" s="41">
        <f t="shared" si="11"/>
        <v>-6.333333333333329</v>
      </c>
      <c r="O37" s="23">
        <v>15</v>
      </c>
      <c r="P37" s="41">
        <f t="shared" si="12"/>
        <v>3.4482758620689653</v>
      </c>
      <c r="Q37" s="20">
        <v>14.5</v>
      </c>
    </row>
    <row r="38" spans="1:17" ht="12.75">
      <c r="A38" s="42"/>
      <c r="B38" s="19" t="s">
        <v>18</v>
      </c>
      <c r="C38" s="20">
        <v>44.11</v>
      </c>
      <c r="D38" s="21">
        <f t="shared" si="13"/>
        <v>-44.8142124358814</v>
      </c>
      <c r="E38" s="20">
        <v>79.93</v>
      </c>
      <c r="F38" s="22">
        <f t="shared" si="7"/>
        <v>17.995276055506366</v>
      </c>
      <c r="G38" s="20">
        <v>67.74</v>
      </c>
      <c r="H38" s="21">
        <f t="shared" si="8"/>
        <v>-16.648209671465487</v>
      </c>
      <c r="I38" s="25">
        <v>81.27</v>
      </c>
      <c r="J38" s="41">
        <f t="shared" si="9"/>
        <v>97.20941519048773</v>
      </c>
      <c r="K38" s="25">
        <v>41.21</v>
      </c>
      <c r="L38" s="41">
        <f t="shared" si="10"/>
        <v>-41.354774441440156</v>
      </c>
      <c r="M38" s="23">
        <v>70.27</v>
      </c>
      <c r="N38" s="41">
        <f t="shared" si="11"/>
        <v>9.62558502340094</v>
      </c>
      <c r="O38" s="23">
        <v>64.1</v>
      </c>
      <c r="P38" s="41">
        <f t="shared" si="12"/>
        <v>22.095238095238084</v>
      </c>
      <c r="Q38" s="20">
        <v>52.5</v>
      </c>
    </row>
    <row r="39" spans="1:17" ht="12.75">
      <c r="A39" s="24" t="s">
        <v>37</v>
      </c>
      <c r="B39" s="24" t="s">
        <v>16</v>
      </c>
      <c r="C39" s="20">
        <v>7.3</v>
      </c>
      <c r="D39" s="21">
        <f t="shared" si="13"/>
        <v>-26.337033299697275</v>
      </c>
      <c r="E39" s="20">
        <v>9.91</v>
      </c>
      <c r="F39" s="22">
        <f t="shared" si="7"/>
        <v>24.968474148802024</v>
      </c>
      <c r="G39" s="20">
        <v>7.93</v>
      </c>
      <c r="H39" s="21">
        <f t="shared" si="8"/>
        <v>-0.5018820577164371</v>
      </c>
      <c r="I39" s="23">
        <v>7.97</v>
      </c>
      <c r="J39" s="41">
        <f t="shared" si="9"/>
        <v>86.21495327102802</v>
      </c>
      <c r="K39" s="23">
        <v>4.28</v>
      </c>
      <c r="L39" s="41">
        <f t="shared" si="10"/>
        <v>-34.45635528330781</v>
      </c>
      <c r="M39" s="23">
        <v>6.53</v>
      </c>
      <c r="N39" s="41">
        <f t="shared" si="11"/>
        <v>-25.79545454545455</v>
      </c>
      <c r="O39" s="23">
        <v>8.8</v>
      </c>
      <c r="P39" s="41">
        <f t="shared" si="12"/>
        <v>14.285714285714294</v>
      </c>
      <c r="Q39" s="20">
        <v>7.7</v>
      </c>
    </row>
    <row r="40" spans="1:17" ht="12.75">
      <c r="A40" s="24" t="s">
        <v>38</v>
      </c>
      <c r="B40" s="24" t="s">
        <v>16</v>
      </c>
      <c r="C40" s="20">
        <v>6.28</v>
      </c>
      <c r="D40" s="21">
        <f t="shared" si="13"/>
        <v>-2.0280811232449283</v>
      </c>
      <c r="E40" s="20">
        <v>6.41</v>
      </c>
      <c r="F40" s="22">
        <f t="shared" si="7"/>
        <v>-4.896142433234423</v>
      </c>
      <c r="G40" s="20">
        <v>6.74</v>
      </c>
      <c r="H40" s="21">
        <f t="shared" si="8"/>
        <v>-13.810741687979542</v>
      </c>
      <c r="I40" s="23">
        <v>7.82</v>
      </c>
      <c r="J40" s="41">
        <f t="shared" si="9"/>
        <v>77.32426303854876</v>
      </c>
      <c r="K40" s="23">
        <v>4.41</v>
      </c>
      <c r="L40" s="41">
        <f t="shared" si="10"/>
        <v>-36.819484240687686</v>
      </c>
      <c r="M40" s="23">
        <v>6.98</v>
      </c>
      <c r="N40" s="41">
        <f t="shared" si="11"/>
        <v>34.23076923076923</v>
      </c>
      <c r="O40" s="23">
        <v>5.2</v>
      </c>
      <c r="P40" s="41">
        <f t="shared" si="12"/>
        <v>8.333333333333341</v>
      </c>
      <c r="Q40" s="20">
        <v>4.8</v>
      </c>
    </row>
    <row r="41" spans="1:17" ht="12.75">
      <c r="A41" s="24" t="s">
        <v>39</v>
      </c>
      <c r="B41" s="24" t="s">
        <v>16</v>
      </c>
      <c r="C41" s="20">
        <v>1.04</v>
      </c>
      <c r="D41" s="21">
        <f t="shared" si="13"/>
        <v>-3.703703703703707</v>
      </c>
      <c r="E41" s="20">
        <v>1.08</v>
      </c>
      <c r="F41" s="22">
        <f t="shared" si="7"/>
        <v>-3.571428571428574</v>
      </c>
      <c r="G41" s="20">
        <v>1.12</v>
      </c>
      <c r="H41" s="22">
        <f t="shared" si="8"/>
        <v>2.7522935779816535</v>
      </c>
      <c r="I41" s="23">
        <v>1.09</v>
      </c>
      <c r="J41" s="41">
        <f t="shared" si="9"/>
        <v>26.744186046511636</v>
      </c>
      <c r="K41" s="23">
        <v>0.86</v>
      </c>
      <c r="L41" s="41">
        <f t="shared" si="10"/>
        <v>-33.84615384615385</v>
      </c>
      <c r="M41" s="23">
        <v>1.3</v>
      </c>
      <c r="N41" s="41">
        <f t="shared" si="11"/>
        <v>18.181818181818176</v>
      </c>
      <c r="O41" s="23">
        <v>1.1</v>
      </c>
      <c r="P41" s="41">
        <f t="shared" si="12"/>
        <v>-26.66666666666666</v>
      </c>
      <c r="Q41" s="20">
        <v>1.5</v>
      </c>
    </row>
    <row r="42" spans="1:17" ht="12.75">
      <c r="A42" s="24" t="s">
        <v>40</v>
      </c>
      <c r="B42" s="24" t="s">
        <v>17</v>
      </c>
      <c r="C42" s="20">
        <v>75.68</v>
      </c>
      <c r="D42" s="21">
        <f t="shared" si="13"/>
        <v>-6.924117574714052</v>
      </c>
      <c r="E42" s="20">
        <v>81.31</v>
      </c>
      <c r="F42" s="22">
        <f t="shared" si="7"/>
        <v>7.085473462399571</v>
      </c>
      <c r="G42" s="20">
        <v>75.93</v>
      </c>
      <c r="H42" s="22">
        <f t="shared" si="8"/>
        <v>20.69623271340011</v>
      </c>
      <c r="I42" s="23">
        <v>62.91</v>
      </c>
      <c r="J42" s="41">
        <f t="shared" si="9"/>
        <v>62.139175257731964</v>
      </c>
      <c r="K42" s="23">
        <v>38.8</v>
      </c>
      <c r="L42" s="41">
        <f t="shared" si="10"/>
        <v>-23.66712571316152</v>
      </c>
      <c r="M42" s="23">
        <v>50.83</v>
      </c>
      <c r="N42" s="41">
        <f t="shared" si="11"/>
        <v>21.312649164677804</v>
      </c>
      <c r="O42" s="23">
        <v>41.9</v>
      </c>
      <c r="P42" s="41">
        <f t="shared" si="12"/>
        <v>-27.63385146804836</v>
      </c>
      <c r="Q42" s="20">
        <v>57.9</v>
      </c>
    </row>
    <row r="43" spans="1:17" ht="12.75">
      <c r="A43" s="24" t="s">
        <v>41</v>
      </c>
      <c r="B43" s="24" t="s">
        <v>17</v>
      </c>
      <c r="C43" s="20">
        <v>1.69</v>
      </c>
      <c r="D43" s="21">
        <f t="shared" si="13"/>
        <v>-2.3121387283237014</v>
      </c>
      <c r="E43" s="20">
        <v>1.73</v>
      </c>
      <c r="F43" s="22">
        <f t="shared" si="7"/>
        <v>1.764705882352943</v>
      </c>
      <c r="G43" s="20">
        <v>1.7</v>
      </c>
      <c r="H43" s="21">
        <f t="shared" si="8"/>
        <v>-13.70558375634518</v>
      </c>
      <c r="I43" s="23">
        <v>1.97</v>
      </c>
      <c r="J43" s="41">
        <f t="shared" si="9"/>
        <v>11.299435028248585</v>
      </c>
      <c r="K43" s="23">
        <v>1.77</v>
      </c>
      <c r="L43" s="41">
        <f t="shared" si="10"/>
        <v>-15.31100478468899</v>
      </c>
      <c r="M43" s="23">
        <v>2.09</v>
      </c>
      <c r="N43" s="41">
        <f t="shared" si="11"/>
        <v>4.499999999999993</v>
      </c>
      <c r="O43" s="23">
        <v>2</v>
      </c>
      <c r="P43" s="41">
        <f t="shared" si="12"/>
        <v>-16.666666666666664</v>
      </c>
      <c r="Q43" s="20">
        <v>2.4</v>
      </c>
    </row>
    <row r="44" spans="1:17" ht="12.75">
      <c r="A44" s="24" t="s">
        <v>42</v>
      </c>
      <c r="B44" s="24" t="s">
        <v>17</v>
      </c>
      <c r="C44" s="20">
        <v>1.85</v>
      </c>
      <c r="D44" s="21">
        <f t="shared" si="13"/>
        <v>-19.213973799126634</v>
      </c>
      <c r="E44" s="20">
        <v>2.29</v>
      </c>
      <c r="F44" s="22">
        <f t="shared" si="7"/>
        <v>31.60919540229885</v>
      </c>
      <c r="G44" s="20">
        <v>1.74</v>
      </c>
      <c r="H44" s="22">
        <f t="shared" si="8"/>
        <v>28.888888888888882</v>
      </c>
      <c r="I44" s="23">
        <v>1.35</v>
      </c>
      <c r="J44" s="41">
        <f t="shared" si="9"/>
        <v>-24.581005586592177</v>
      </c>
      <c r="K44" s="23">
        <v>1.79</v>
      </c>
      <c r="L44" s="41">
        <f t="shared" si="10"/>
        <v>-19.004524886877824</v>
      </c>
      <c r="M44" s="23">
        <v>2.21</v>
      </c>
      <c r="N44" s="41">
        <f t="shared" si="11"/>
        <v>10.499999999999998</v>
      </c>
      <c r="O44" s="23">
        <v>2</v>
      </c>
      <c r="P44" s="41">
        <f t="shared" si="12"/>
        <v>-23.076923076923077</v>
      </c>
      <c r="Q44" s="20">
        <v>2.6</v>
      </c>
    </row>
    <row r="45" spans="1:17" ht="12.75">
      <c r="A45" s="24" t="s">
        <v>43</v>
      </c>
      <c r="B45" s="19" t="s">
        <v>16</v>
      </c>
      <c r="C45" s="20">
        <v>3.88</v>
      </c>
      <c r="D45" s="21">
        <f t="shared" si="13"/>
        <v>-14.912280701754382</v>
      </c>
      <c r="E45" s="20">
        <v>4.56</v>
      </c>
      <c r="F45" s="22">
        <f t="shared" si="7"/>
        <v>5.80046403712297</v>
      </c>
      <c r="G45" s="20">
        <v>4.31</v>
      </c>
      <c r="H45" s="22">
        <f t="shared" si="8"/>
        <v>40.84967320261436</v>
      </c>
      <c r="I45" s="23">
        <v>3.06</v>
      </c>
      <c r="J45" s="41">
        <f t="shared" si="9"/>
        <v>12.499999999999995</v>
      </c>
      <c r="K45" s="23">
        <v>2.72</v>
      </c>
      <c r="L45" s="41">
        <f t="shared" si="10"/>
        <v>75.48387096774194</v>
      </c>
      <c r="M45" s="23">
        <v>1.55</v>
      </c>
      <c r="N45" s="41">
        <f t="shared" si="11"/>
        <v>-35.416666666666664</v>
      </c>
      <c r="O45" s="23">
        <v>2.4</v>
      </c>
      <c r="P45" s="41">
        <f t="shared" si="12"/>
        <v>19.999999999999996</v>
      </c>
      <c r="Q45" s="20">
        <v>2</v>
      </c>
    </row>
    <row r="46" spans="1:17" ht="12.75">
      <c r="A46" s="42"/>
      <c r="B46" s="19" t="s">
        <v>17</v>
      </c>
      <c r="C46" s="20">
        <v>7.54</v>
      </c>
      <c r="D46" s="21">
        <f t="shared" si="13"/>
        <v>-23.296032553407937</v>
      </c>
      <c r="E46" s="20">
        <v>9.83</v>
      </c>
      <c r="F46" s="22">
        <f t="shared" si="7"/>
        <v>30.026455026455036</v>
      </c>
      <c r="G46" s="20">
        <v>7.56</v>
      </c>
      <c r="H46" s="22">
        <f t="shared" si="8"/>
        <v>21.153846153846143</v>
      </c>
      <c r="I46" s="23">
        <v>6.24</v>
      </c>
      <c r="J46" s="41">
        <f t="shared" si="9"/>
        <v>3.826955074875215</v>
      </c>
      <c r="K46" s="23">
        <v>6.01</v>
      </c>
      <c r="L46" s="41">
        <f t="shared" si="10"/>
        <v>14.69465648854961</v>
      </c>
      <c r="M46" s="23">
        <v>5.24</v>
      </c>
      <c r="N46" s="41">
        <f t="shared" si="11"/>
        <v>27.804878048780502</v>
      </c>
      <c r="O46" s="23">
        <v>4.1</v>
      </c>
      <c r="P46" s="41">
        <f t="shared" si="12"/>
        <v>-16.32653061224491</v>
      </c>
      <c r="Q46" s="20">
        <v>4.9</v>
      </c>
    </row>
    <row r="47" spans="1:17" ht="12.75">
      <c r="A47" s="42"/>
      <c r="B47" s="19" t="s">
        <v>18</v>
      </c>
      <c r="C47" s="20">
        <v>11.42</v>
      </c>
      <c r="D47" s="21">
        <f t="shared" si="13"/>
        <v>-20.639332870048648</v>
      </c>
      <c r="E47" s="20">
        <v>14.39</v>
      </c>
      <c r="F47" s="22">
        <f t="shared" si="7"/>
        <v>21.22999157540018</v>
      </c>
      <c r="G47" s="20">
        <v>11.87</v>
      </c>
      <c r="H47" s="22">
        <f t="shared" si="8"/>
        <v>27.63440860215052</v>
      </c>
      <c r="I47" s="23">
        <v>9.3</v>
      </c>
      <c r="J47" s="41">
        <f t="shared" si="9"/>
        <v>6.529209621993131</v>
      </c>
      <c r="K47" s="23">
        <v>8.73</v>
      </c>
      <c r="L47" s="41">
        <f t="shared" si="10"/>
        <v>28.571428571428577</v>
      </c>
      <c r="M47" s="23">
        <v>6.79</v>
      </c>
      <c r="N47" s="41">
        <f t="shared" si="11"/>
        <v>4.461538461538462</v>
      </c>
      <c r="O47" s="23">
        <v>6.5</v>
      </c>
      <c r="P47" s="41">
        <f t="shared" si="12"/>
        <v>-5.797101449275368</v>
      </c>
      <c r="Q47" s="20">
        <v>6.9</v>
      </c>
    </row>
    <row r="48" spans="1:17" ht="12.75">
      <c r="A48" s="24" t="s">
        <v>44</v>
      </c>
      <c r="B48" s="24" t="s">
        <v>16</v>
      </c>
      <c r="C48" s="20">
        <v>86.82</v>
      </c>
      <c r="D48" s="22">
        <f t="shared" si="13"/>
        <v>4.931109499637416</v>
      </c>
      <c r="E48" s="20">
        <v>82.74</v>
      </c>
      <c r="F48" s="22">
        <f t="shared" si="7"/>
        <v>20.314090446415587</v>
      </c>
      <c r="G48" s="20">
        <v>68.77</v>
      </c>
      <c r="H48" s="21">
        <f t="shared" si="8"/>
        <v>-12.03632642619597</v>
      </c>
      <c r="I48" s="23">
        <v>78.18</v>
      </c>
      <c r="J48" s="41">
        <f t="shared" si="9"/>
        <v>67.94844253490872</v>
      </c>
      <c r="K48" s="23">
        <v>46.55</v>
      </c>
      <c r="L48" s="41">
        <f t="shared" si="10"/>
        <v>-21.935267482810676</v>
      </c>
      <c r="M48" s="23">
        <v>59.63</v>
      </c>
      <c r="N48" s="41">
        <f t="shared" si="11"/>
        <v>12.935606060606073</v>
      </c>
      <c r="O48" s="23">
        <v>52.8</v>
      </c>
      <c r="P48" s="41">
        <f t="shared" si="12"/>
        <v>-25.423728813559322</v>
      </c>
      <c r="Q48" s="20">
        <v>70.8</v>
      </c>
    </row>
    <row r="49" spans="1:17" ht="12.75">
      <c r="A49" s="24" t="s">
        <v>45</v>
      </c>
      <c r="B49" s="19" t="s">
        <v>16</v>
      </c>
      <c r="C49" s="20">
        <v>137.14</v>
      </c>
      <c r="D49" s="21">
        <f t="shared" si="13"/>
        <v>-18.213263358778637</v>
      </c>
      <c r="E49" s="20">
        <v>167.68</v>
      </c>
      <c r="F49" s="22">
        <f t="shared" si="7"/>
        <v>18.510142059509505</v>
      </c>
      <c r="G49" s="20">
        <v>141.49</v>
      </c>
      <c r="H49" s="21">
        <f t="shared" si="8"/>
        <v>-15.13315738963531</v>
      </c>
      <c r="I49" s="23">
        <v>166.72</v>
      </c>
      <c r="J49" s="41">
        <f t="shared" si="9"/>
        <v>85.7397504456328</v>
      </c>
      <c r="K49" s="23">
        <v>89.76</v>
      </c>
      <c r="L49" s="41">
        <f t="shared" si="10"/>
        <v>-32.10287443267775</v>
      </c>
      <c r="M49" s="23">
        <v>132.2</v>
      </c>
      <c r="N49" s="41">
        <f t="shared" si="11"/>
        <v>10.720268006700152</v>
      </c>
      <c r="O49" s="23">
        <v>119.4</v>
      </c>
      <c r="P49" s="41">
        <f t="shared" si="12"/>
        <v>-4.3269230769230695</v>
      </c>
      <c r="Q49" s="20">
        <v>124.8</v>
      </c>
    </row>
    <row r="50" spans="1:17" ht="12.75">
      <c r="A50" s="24"/>
      <c r="B50" s="19" t="s">
        <v>17</v>
      </c>
      <c r="C50" s="20">
        <v>99.05</v>
      </c>
      <c r="D50" s="21">
        <f t="shared" si="13"/>
        <v>-11.649273035411651</v>
      </c>
      <c r="E50" s="20">
        <v>112.11</v>
      </c>
      <c r="F50" s="22">
        <f t="shared" si="7"/>
        <v>9.857912787849097</v>
      </c>
      <c r="G50" s="20">
        <v>102.05</v>
      </c>
      <c r="H50" s="22">
        <f t="shared" si="8"/>
        <v>19.86140474512567</v>
      </c>
      <c r="I50" s="23">
        <v>85.14</v>
      </c>
      <c r="J50" s="41">
        <f t="shared" si="9"/>
        <v>45.24053224155579</v>
      </c>
      <c r="K50" s="23">
        <v>58.62</v>
      </c>
      <c r="L50" s="41">
        <f t="shared" si="10"/>
        <v>-21.23085192152648</v>
      </c>
      <c r="M50" s="23">
        <v>74.42</v>
      </c>
      <c r="N50" s="41">
        <f t="shared" si="11"/>
        <v>14.492307692307696</v>
      </c>
      <c r="O50" s="23">
        <v>65</v>
      </c>
      <c r="P50" s="41">
        <f t="shared" si="12"/>
        <v>-21.02065613608748</v>
      </c>
      <c r="Q50" s="20">
        <v>82.3</v>
      </c>
    </row>
    <row r="51" spans="1:17" ht="12.75">
      <c r="A51" s="42"/>
      <c r="B51" s="19" t="s">
        <v>18</v>
      </c>
      <c r="C51" s="20">
        <v>236.19</v>
      </c>
      <c r="D51" s="21">
        <f t="shared" si="13"/>
        <v>-15.583115908359849</v>
      </c>
      <c r="E51" s="20">
        <v>279.79</v>
      </c>
      <c r="F51" s="22">
        <f t="shared" si="7"/>
        <v>14.88461854315514</v>
      </c>
      <c r="G51" s="20">
        <v>243.54</v>
      </c>
      <c r="H51" s="21">
        <f t="shared" si="8"/>
        <v>-3.3034225363297156</v>
      </c>
      <c r="I51" s="23">
        <v>251.86</v>
      </c>
      <c r="J51" s="41">
        <f t="shared" si="9"/>
        <v>69.73985712360158</v>
      </c>
      <c r="K51" s="23">
        <v>148.38</v>
      </c>
      <c r="L51" s="41">
        <f t="shared" si="10"/>
        <v>-28.187009969993227</v>
      </c>
      <c r="M51" s="23">
        <f>SUM(M49+M50)</f>
        <v>206.62</v>
      </c>
      <c r="N51" s="41">
        <f t="shared" si="11"/>
        <v>12.049891540130151</v>
      </c>
      <c r="O51" s="23">
        <v>184.4</v>
      </c>
      <c r="P51" s="41">
        <f t="shared" si="12"/>
        <v>-10.960888459681309</v>
      </c>
      <c r="Q51" s="20">
        <v>207.1</v>
      </c>
    </row>
    <row r="52" spans="1:17" ht="12.75">
      <c r="A52" s="24" t="s">
        <v>46</v>
      </c>
      <c r="B52" s="19" t="s">
        <v>18</v>
      </c>
      <c r="C52" s="20">
        <v>209.64</v>
      </c>
      <c r="D52" s="22">
        <f t="shared" si="13"/>
        <v>13.325044597005231</v>
      </c>
      <c r="E52" s="20">
        <v>184.99</v>
      </c>
      <c r="F52" s="22">
        <f t="shared" si="7"/>
        <v>12.599671312922284</v>
      </c>
      <c r="G52" s="43">
        <v>164.29</v>
      </c>
      <c r="H52" s="22">
        <f t="shared" si="8"/>
        <v>19.666399592104305</v>
      </c>
      <c r="I52" s="23">
        <v>137.29</v>
      </c>
      <c r="J52" s="41">
        <f t="shared" si="9"/>
        <v>59.195269016697594</v>
      </c>
      <c r="K52" s="23">
        <v>86.24</v>
      </c>
      <c r="L52" s="41">
        <f t="shared" si="10"/>
        <v>-13.734120236070826</v>
      </c>
      <c r="M52" s="23">
        <v>99.97</v>
      </c>
      <c r="N52" s="41">
        <f t="shared" si="11"/>
        <v>5.010504201680668</v>
      </c>
      <c r="O52" s="23">
        <v>95.2</v>
      </c>
      <c r="P52" s="41">
        <f t="shared" si="12"/>
        <v>-17.432784041630526</v>
      </c>
      <c r="Q52" s="20">
        <v>115.3</v>
      </c>
    </row>
    <row r="53" spans="1:17" ht="12.75">
      <c r="A53" s="24" t="s">
        <v>47</v>
      </c>
      <c r="B53" s="19" t="s">
        <v>18</v>
      </c>
      <c r="C53" s="20">
        <v>104.24</v>
      </c>
      <c r="D53" s="22">
        <f t="shared" si="13"/>
        <v>4.553660982948839</v>
      </c>
      <c r="E53" s="20">
        <v>99.7</v>
      </c>
      <c r="F53" s="22">
        <f t="shared" si="7"/>
        <v>6.075114373869569</v>
      </c>
      <c r="G53" s="20">
        <v>93.99</v>
      </c>
      <c r="H53" s="21">
        <f t="shared" si="8"/>
        <v>-8.320327740928601</v>
      </c>
      <c r="I53" s="23">
        <v>102.52</v>
      </c>
      <c r="J53" s="41">
        <f t="shared" si="9"/>
        <v>-0.21413276231263273</v>
      </c>
      <c r="K53" s="23">
        <v>102.74</v>
      </c>
      <c r="L53" s="41">
        <f t="shared" si="10"/>
        <v>-2.928949357520794</v>
      </c>
      <c r="M53" s="23">
        <v>105.84</v>
      </c>
      <c r="N53" s="41">
        <f t="shared" si="11"/>
        <v>13.562231759656655</v>
      </c>
      <c r="O53" s="23">
        <v>93.2</v>
      </c>
      <c r="P53" s="41">
        <f t="shared" si="12"/>
        <v>-1.0615711252653928</v>
      </c>
      <c r="Q53" s="20">
        <v>94.2</v>
      </c>
    </row>
    <row r="54" spans="1:17" ht="12.75">
      <c r="A54" s="24" t="s">
        <v>48</v>
      </c>
      <c r="B54" s="19" t="s">
        <v>18</v>
      </c>
      <c r="C54" s="20">
        <v>9.66</v>
      </c>
      <c r="D54" s="22">
        <f t="shared" si="13"/>
        <v>11.034482758620701</v>
      </c>
      <c r="E54" s="20">
        <v>8.7</v>
      </c>
      <c r="F54" s="21">
        <f t="shared" si="7"/>
        <v>-0.3436426116838618</v>
      </c>
      <c r="G54" s="20">
        <v>8.73</v>
      </c>
      <c r="H54" s="21">
        <f t="shared" si="8"/>
        <v>-5.211726384364825</v>
      </c>
      <c r="I54" s="23">
        <v>9.21</v>
      </c>
      <c r="J54" s="41">
        <f t="shared" si="9"/>
        <v>-8.083832335329328</v>
      </c>
      <c r="K54" s="23">
        <v>10.02</v>
      </c>
      <c r="L54" s="41">
        <f t="shared" si="10"/>
        <v>-8.409506398537477</v>
      </c>
      <c r="M54" s="23">
        <v>10.94</v>
      </c>
      <c r="N54" s="41">
        <f t="shared" si="11"/>
        <v>-11.774193548387103</v>
      </c>
      <c r="O54" s="23">
        <v>12.4</v>
      </c>
      <c r="P54" s="41">
        <f t="shared" si="12"/>
        <v>9.73451327433628</v>
      </c>
      <c r="Q54" s="20">
        <v>11.3</v>
      </c>
    </row>
    <row r="55" spans="1:17" ht="12.75">
      <c r="A55" s="24" t="s">
        <v>49</v>
      </c>
      <c r="B55" s="19" t="s">
        <v>18</v>
      </c>
      <c r="C55" s="20">
        <v>113.9</v>
      </c>
      <c r="D55" s="22">
        <f t="shared" si="13"/>
        <v>5.07380073800738</v>
      </c>
      <c r="E55" s="20">
        <v>108.4</v>
      </c>
      <c r="F55" s="22">
        <f t="shared" si="7"/>
        <v>5.529595015576331</v>
      </c>
      <c r="G55" s="20">
        <v>102.72</v>
      </c>
      <c r="H55" s="21">
        <f t="shared" si="8"/>
        <v>-8.064083057370452</v>
      </c>
      <c r="I55" s="23">
        <v>111.73</v>
      </c>
      <c r="J55" s="41">
        <f t="shared" si="9"/>
        <v>-0.9134444838595256</v>
      </c>
      <c r="K55" s="23">
        <v>112.76</v>
      </c>
      <c r="L55" s="41">
        <f t="shared" si="10"/>
        <v>-3.4423702688816546</v>
      </c>
      <c r="M55" s="23">
        <f>SUM(M53+M54)</f>
        <v>116.78</v>
      </c>
      <c r="N55" s="41">
        <f t="shared" si="11"/>
        <v>10.587121212121218</v>
      </c>
      <c r="O55" s="23">
        <v>105.6</v>
      </c>
      <c r="P55" s="41">
        <f t="shared" si="12"/>
        <v>0.09478672985781451</v>
      </c>
      <c r="Q55" s="20">
        <v>105.5</v>
      </c>
    </row>
    <row r="56" spans="1:17" ht="12.75">
      <c r="A56" s="44" t="s">
        <v>50</v>
      </c>
      <c r="B56" s="7" t="s">
        <v>18</v>
      </c>
      <c r="C56" s="20">
        <v>3155.28</v>
      </c>
      <c r="D56" s="22">
        <f t="shared" si="13"/>
        <v>12.218855362553898</v>
      </c>
      <c r="E56" s="20">
        <v>2811.72</v>
      </c>
      <c r="F56" s="22">
        <f t="shared" si="7"/>
        <v>18.59393980294235</v>
      </c>
      <c r="G56" s="20">
        <v>2370.88</v>
      </c>
      <c r="H56" s="22">
        <f t="shared" si="8"/>
        <v>1.3798795010711482</v>
      </c>
      <c r="I56" s="11">
        <v>2338.61</v>
      </c>
      <c r="J56" s="41">
        <f t="shared" si="9"/>
        <v>-18.623926954621524</v>
      </c>
      <c r="K56" s="11">
        <v>2873.83</v>
      </c>
      <c r="L56" s="41">
        <f t="shared" si="10"/>
        <v>-3.305765659067051</v>
      </c>
      <c r="M56" s="11">
        <v>2972.08</v>
      </c>
      <c r="N56" s="41">
        <f t="shared" si="11"/>
        <v>0.42167860521692185</v>
      </c>
      <c r="O56" s="16">
        <v>2959.6</v>
      </c>
      <c r="P56" s="45">
        <f t="shared" si="12"/>
        <v>-1.1225444340505115</v>
      </c>
      <c r="Q56" s="29">
        <v>2993.2</v>
      </c>
    </row>
    <row r="57" spans="1:17" ht="12.75">
      <c r="A57" s="33" t="s">
        <v>51</v>
      </c>
      <c r="B57" s="46" t="s">
        <v>52</v>
      </c>
      <c r="C57" s="47"/>
      <c r="D57" s="46"/>
      <c r="E57" s="48"/>
      <c r="F57" s="49"/>
      <c r="G57" s="37"/>
      <c r="H57" s="50"/>
      <c r="I57" s="37"/>
      <c r="J57" s="37"/>
      <c r="K57" s="51"/>
      <c r="L57" s="37"/>
      <c r="M57" s="51"/>
      <c r="N57" s="37"/>
      <c r="O57" s="29"/>
      <c r="P57" s="40"/>
      <c r="Q57" s="40"/>
    </row>
    <row r="58" spans="1:14" ht="12.75">
      <c r="A58" s="52" t="s">
        <v>53</v>
      </c>
      <c r="B58" s="53"/>
      <c r="F58" s="53"/>
      <c r="G58" s="54"/>
      <c r="I58" s="11"/>
      <c r="J58" s="11"/>
      <c r="K58" s="11"/>
      <c r="L58" s="11"/>
      <c r="M58" s="11"/>
      <c r="N58" s="11"/>
    </row>
    <row r="59" spans="1:14" ht="12.75">
      <c r="A59" s="7"/>
      <c r="E59" s="55" t="s">
        <v>54</v>
      </c>
      <c r="F59" s="56"/>
      <c r="G59" s="11"/>
      <c r="H59" s="57"/>
      <c r="I59" s="11"/>
      <c r="J59" s="11"/>
      <c r="K59" s="11"/>
      <c r="L59" s="11"/>
      <c r="M59" s="58"/>
      <c r="N5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2007-03-30T08:27:25Z</dcterms:created>
  <dcterms:modified xsi:type="dcterms:W3CDTF">2007-03-30T08:40:13Z</dcterms:modified>
  <cp:category/>
  <cp:version/>
  <cp:contentType/>
  <cp:contentStatus/>
</cp:coreProperties>
</file>