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9165" windowHeight="5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<sst xmlns="http://schemas.openxmlformats.org/spreadsheetml/2006/main" count="125" uniqueCount="46">
  <si>
    <t>1999-00</t>
  </si>
  <si>
    <t>1998-99</t>
  </si>
  <si>
    <t>Q4</t>
  </si>
  <si>
    <t>Q3</t>
  </si>
  <si>
    <t>Q2</t>
  </si>
  <si>
    <t>Q1</t>
  </si>
  <si>
    <t>Annual</t>
  </si>
  <si>
    <t>Total</t>
  </si>
  <si>
    <t>(1)</t>
  </si>
  <si>
    <t>At 1993-94 Prices</t>
  </si>
  <si>
    <t>Part A: Quarterly Share in Annual Total GDP (Rs. crore)</t>
  </si>
  <si>
    <t>1. Agriculture, forestry &amp; fishing</t>
  </si>
  <si>
    <t>2. Mining &amp; quarrying</t>
  </si>
  <si>
    <t>3. Manufacturing</t>
  </si>
  <si>
    <t>4. Electricity, gas &amp; water supply</t>
  </si>
  <si>
    <t>5. Construction</t>
  </si>
  <si>
    <t>6. Trade, hotels, transport &amp; comm.</t>
  </si>
  <si>
    <t>7. Financing, insurance,real est. &amp;</t>
  </si>
  <si>
    <t xml:space="preserve">    business services.</t>
  </si>
  <si>
    <t>8. Community, social &amp; personal</t>
  </si>
  <si>
    <t xml:space="preserve">     services.</t>
  </si>
  <si>
    <t>GDP at factor cost</t>
  </si>
  <si>
    <t>Part B: Year-on-Year Growth Rates of GDP at Factor Cost at 1993-94 Prices (Per cent)</t>
  </si>
  <si>
    <t>At current prices</t>
  </si>
  <si>
    <t>Part B: Year-on-Year Growth Rates of GDP at Factor Cost at current Prices (Per cent)</t>
  </si>
  <si>
    <t>(Rupees crore)</t>
  </si>
  <si>
    <t>1997-98</t>
  </si>
  <si>
    <t>2002-03</t>
  </si>
  <si>
    <t>2003-04</t>
  </si>
  <si>
    <t xml:space="preserve">              2001-02</t>
  </si>
  <si>
    <t xml:space="preserve">     2000-01</t>
  </si>
  <si>
    <t>1996-97</t>
  </si>
  <si>
    <t>------------------------------------------</t>
  </si>
  <si>
    <t xml:space="preserve">                    ---------------------------------------------</t>
  </si>
  <si>
    <t>----------------------------------------------------------------------------------------------------------------------------------------------------------------------------------------------------------------------</t>
  </si>
  <si>
    <t xml:space="preserve">                    ----------------------------------</t>
  </si>
  <si>
    <t>----------------------------------------------------------------------------------------------------------------</t>
  </si>
  <si>
    <t>-----------------------------------------------------------------------------------------------------------------------------------------------------------------------------------------------------</t>
  </si>
  <si>
    <t xml:space="preserve">      -------------------------------------</t>
  </si>
  <si>
    <t>-------------------------------------------------------------------------------------------------------------------------------------------------------------------------------------------------</t>
  </si>
  <si>
    <t xml:space="preserve">      ----------------------------------------------------------------------------------------------------------------------</t>
  </si>
  <si>
    <t xml:space="preserve"> </t>
  </si>
  <si>
    <r>
      <t>Notes</t>
    </r>
    <r>
      <rPr>
        <sz val="10"/>
        <rFont val="Arial"/>
        <family val="2"/>
      </rPr>
      <t xml:space="preserve"> : (i) Figures in brackets are percentages to annual totals.  Quarterly estimates were started with 1996-97.</t>
    </r>
  </si>
  <si>
    <t xml:space="preserve">               (ii)  Annual total is the arithmetic total of the respective four quarters and differs from the annual GDP figures given by the CSO independently and reproduced in Table 2.</t>
  </si>
  <si>
    <r>
      <t>Source</t>
    </r>
    <r>
      <rPr>
        <sz val="10"/>
        <rFont val="Arial"/>
        <family val="2"/>
      </rPr>
      <t xml:space="preserve">: CSO's press note dated 31st March, 2004 on the </t>
    </r>
    <r>
      <rPr>
        <i/>
        <sz val="10"/>
        <rFont val="Arial"/>
        <family val="2"/>
      </rPr>
      <t>Quarterly Estimates of Gross Domestic Product for the second Quarter</t>
    </r>
    <r>
      <rPr>
        <sz val="10"/>
        <rFont val="Arial"/>
        <family val="2"/>
      </rPr>
      <t xml:space="preserve"> (October-December) of 2003-04 and earlier press releases and </t>
    </r>
    <r>
      <rPr>
        <i/>
        <sz val="10"/>
        <rFont val="Arial"/>
        <family val="2"/>
      </rPr>
      <t>National Accounts Statistics</t>
    </r>
    <r>
      <rPr>
        <sz val="10"/>
        <rFont val="Arial"/>
        <family val="2"/>
      </rPr>
      <t>, various issues.</t>
    </r>
  </si>
  <si>
    <t>Table 1 : India's Quarterly GDP Estimates from 1996-97 to 2003-04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</si>
</sst>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\);\(\-0.0\)"/>
    <numFmt numFmtId="165" formatCode="0_)"/>
    <numFmt numFmtId="166" formatCode="0.0"/>
    <numFmt numFmtId="167" formatCode="\(0.0\)"/>
    <numFmt numFmtId="168" formatCode="0.0_);\(0.0\)"/>
    <numFmt numFmtId="169" formatCode="#,##0.00_);\(\-#,##0.0\)"/>
    <numFmt numFmtId="170" formatCode="\(0.00\)"/>
    <numFmt numFmtId="171" formatCode="\(0\)"/>
    <numFmt numFmtId="172" formatCode="\(\-0.0\)"/>
  </numFmts>
  <fonts count="9">
    <font>
      <sz val="10"/>
      <name val="Arial"/>
      <family val="0"/>
    </font>
    <font>
      <i/>
      <sz val="10"/>
      <name val="Arial"/>
      <family val="2"/>
    </font>
    <font>
      <b/>
      <sz val="10"/>
      <color indexed="35"/>
      <name val="Arial"/>
      <family val="2"/>
    </font>
    <font>
      <b/>
      <i/>
      <sz val="10"/>
      <color indexed="35"/>
      <name val="Arial"/>
      <family val="2"/>
    </font>
    <font>
      <b/>
      <sz val="10"/>
      <color indexed="4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0" fontId="4" fillId="0" borderId="0" xfId="0" applyFont="1" applyAlignment="1">
      <alignment horizontal="left"/>
    </xf>
    <xf numFmtId="166" fontId="0" fillId="0" borderId="0" xfId="0" applyNumberFormat="1" applyAlignment="1">
      <alignment/>
    </xf>
    <xf numFmtId="0" fontId="6" fillId="0" borderId="0" xfId="0" applyFont="1" applyAlignment="1" quotePrefix="1">
      <alignment horizontal="centerContinuous"/>
    </xf>
    <xf numFmtId="0" fontId="5" fillId="0" borderId="0" xfId="0" applyFont="1" applyAlignment="1">
      <alignment horizontal="left"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 quotePrefix="1">
      <alignment horizontal="left"/>
    </xf>
    <xf numFmtId="0" fontId="6" fillId="0" borderId="1" xfId="0" applyFont="1" applyBorder="1" applyAlignment="1" quotePrefix="1">
      <alignment horizontal="centerContinuous"/>
    </xf>
    <xf numFmtId="0" fontId="6" fillId="0" borderId="1" xfId="0" applyFont="1" applyBorder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 quotePrefix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 quotePrefix="1">
      <alignment horizontal="right"/>
    </xf>
    <xf numFmtId="0" fontId="6" fillId="0" borderId="1" xfId="0" applyFont="1" applyBorder="1" applyAlignment="1">
      <alignment horizontal="left"/>
    </xf>
    <xf numFmtId="171" fontId="6" fillId="0" borderId="1" xfId="0" applyNumberFormat="1" applyFont="1" applyBorder="1" applyAlignment="1" quotePrefix="1">
      <alignment horizontal="right"/>
    </xf>
    <xf numFmtId="0" fontId="5" fillId="0" borderId="0" xfId="0" applyFont="1" applyAlignment="1">
      <alignment/>
    </xf>
    <xf numFmtId="172" fontId="6" fillId="0" borderId="0" xfId="0" applyNumberFormat="1" applyFont="1" applyAlignment="1" quotePrefix="1">
      <alignment horizontal="right"/>
    </xf>
    <xf numFmtId="167" fontId="6" fillId="0" borderId="0" xfId="0" applyNumberFormat="1" applyFont="1" applyAlignment="1" quotePrefix="1">
      <alignment horizontal="right"/>
    </xf>
    <xf numFmtId="1" fontId="6" fillId="0" borderId="0" xfId="0" applyNumberFormat="1" applyFont="1" applyAlignment="1">
      <alignment/>
    </xf>
    <xf numFmtId="167" fontId="6" fillId="0" borderId="1" xfId="0" applyNumberFormat="1" applyFont="1" applyBorder="1" applyAlignment="1" quotePrefix="1">
      <alignment horizontal="right"/>
    </xf>
    <xf numFmtId="0" fontId="5" fillId="0" borderId="1" xfId="0" applyFont="1" applyBorder="1" applyAlignment="1">
      <alignment horizontal="centerContinuous"/>
    </xf>
    <xf numFmtId="0" fontId="6" fillId="0" borderId="1" xfId="0" applyFont="1" applyBorder="1" applyAlignment="1" quotePrefix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 quotePrefix="1">
      <alignment/>
    </xf>
    <xf numFmtId="2" fontId="6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7" fontId="6" fillId="0" borderId="0" xfId="0" applyNumberFormat="1" applyFont="1" applyAlignment="1" quotePrefix="1">
      <alignment horizontal="left"/>
    </xf>
    <xf numFmtId="166" fontId="6" fillId="0" borderId="0" xfId="0" applyNumberFormat="1" applyFont="1" applyAlignment="1" quotePrefix="1">
      <alignment/>
    </xf>
    <xf numFmtId="166" fontId="6" fillId="0" borderId="0" xfId="0" applyNumberFormat="1" applyFont="1" applyAlignment="1" quotePrefix="1">
      <alignment horizontal="centerContinuous"/>
    </xf>
    <xf numFmtId="172" fontId="6" fillId="0" borderId="1" xfId="0" applyNumberFormat="1" applyFont="1" applyBorder="1" applyAlignment="1" quotePrefix="1">
      <alignment horizontal="right"/>
    </xf>
    <xf numFmtId="166" fontId="6" fillId="0" borderId="1" xfId="0" applyNumberFormat="1" applyFont="1" applyBorder="1" applyAlignment="1">
      <alignment/>
    </xf>
    <xf numFmtId="166" fontId="6" fillId="0" borderId="1" xfId="0" applyNumberFormat="1" applyFont="1" applyBorder="1" applyAlignment="1" quotePrefix="1">
      <alignment horizontal="centerContinuous"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Continuous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 horizontal="right"/>
    </xf>
    <xf numFmtId="0" fontId="6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31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02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2" width="8.7109375" style="0" customWidth="1"/>
    <col min="3" max="3" width="8.140625" style="0" customWidth="1"/>
    <col min="4" max="4" width="8.28125" style="0" customWidth="1"/>
    <col min="5" max="5" width="8.00390625" style="0" customWidth="1"/>
    <col min="6" max="7" width="7.28125" style="0" customWidth="1"/>
    <col min="8" max="8" width="7.57421875" style="0" customWidth="1"/>
    <col min="9" max="9" width="7.7109375" style="0" customWidth="1"/>
    <col min="10" max="10" width="7.8515625" style="0" customWidth="1"/>
    <col min="11" max="12" width="8.00390625" style="0" customWidth="1"/>
    <col min="13" max="13" width="7.7109375" style="0" customWidth="1"/>
    <col min="14" max="14" width="7.8515625" style="0" customWidth="1"/>
    <col min="15" max="15" width="7.421875" style="0" customWidth="1"/>
    <col min="16" max="16" width="9.00390625" style="0" customWidth="1"/>
    <col min="17" max="17" width="7.140625" style="0" customWidth="1"/>
    <col min="18" max="18" width="7.57421875" style="0" customWidth="1"/>
    <col min="19" max="19" width="7.421875" style="0" customWidth="1"/>
    <col min="20" max="20" width="7.140625" style="0" customWidth="1"/>
    <col min="21" max="21" width="8.140625" style="0" customWidth="1"/>
    <col min="22" max="22" width="7.28125" style="0" customWidth="1"/>
    <col min="23" max="23" width="7.421875" style="0" customWidth="1"/>
    <col min="24" max="24" width="7.28125" style="0" customWidth="1"/>
    <col min="25" max="25" width="7.421875" style="0" customWidth="1"/>
    <col min="26" max="26" width="8.00390625" style="0" customWidth="1"/>
  </cols>
  <sheetData>
    <row r="1" spans="1:26" ht="12.75">
      <c r="A1" s="4" t="s">
        <v>45</v>
      </c>
      <c r="B1" s="4"/>
      <c r="C1" s="4"/>
      <c r="D1" s="4"/>
      <c r="E1" s="4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>
      <c r="A2" s="5" t="s">
        <v>25</v>
      </c>
      <c r="B2" s="5"/>
      <c r="C2" s="5"/>
      <c r="D2" s="5"/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9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  <c r="O3" s="14"/>
      <c r="P3" s="14"/>
      <c r="Q3" s="14"/>
      <c r="R3" s="14"/>
      <c r="S3" s="14"/>
      <c r="T3" s="14"/>
      <c r="U3" s="13"/>
      <c r="V3" s="13"/>
      <c r="W3" s="15"/>
      <c r="X3" s="15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4"/>
      <c r="AK3" s="14"/>
      <c r="AL3" s="14"/>
      <c r="AM3" s="14"/>
    </row>
    <row r="4" spans="1:39" ht="12.75">
      <c r="A4" s="16"/>
      <c r="B4" s="16"/>
      <c r="C4" s="57" t="s">
        <v>28</v>
      </c>
      <c r="D4" s="57"/>
      <c r="E4" s="17"/>
      <c r="F4" s="12"/>
      <c r="G4" s="18" t="s">
        <v>27</v>
      </c>
      <c r="H4" s="12"/>
      <c r="I4" s="10"/>
      <c r="J4" s="17"/>
      <c r="K4" s="8"/>
      <c r="L4" s="17" t="s">
        <v>29</v>
      </c>
      <c r="M4" s="10"/>
      <c r="N4" s="10"/>
      <c r="O4" s="17"/>
      <c r="P4" s="8"/>
      <c r="Q4" s="19" t="s">
        <v>30</v>
      </c>
      <c r="R4" s="19"/>
      <c r="S4" s="8"/>
      <c r="T4" s="17"/>
      <c r="U4" s="8"/>
      <c r="V4" s="10" t="s">
        <v>0</v>
      </c>
      <c r="W4" s="8"/>
      <c r="X4" s="20"/>
      <c r="Y4" s="17"/>
      <c r="Z4" s="19"/>
      <c r="AA4" s="20" t="s">
        <v>1</v>
      </c>
      <c r="AB4" s="8"/>
      <c r="AC4" s="21"/>
      <c r="AD4" s="17"/>
      <c r="AE4" s="17"/>
      <c r="AF4" s="17" t="s">
        <v>26</v>
      </c>
      <c r="AG4" s="17"/>
      <c r="AH4" s="12"/>
      <c r="AI4" s="17"/>
      <c r="AJ4" s="17"/>
      <c r="AK4" s="17" t="s">
        <v>31</v>
      </c>
      <c r="AL4" s="17"/>
      <c r="AM4" s="10"/>
    </row>
    <row r="5" spans="1:40" ht="12.75">
      <c r="A5" s="16"/>
      <c r="B5" s="22" t="s">
        <v>32</v>
      </c>
      <c r="D5" s="22" t="s">
        <v>32</v>
      </c>
      <c r="E5" s="21" t="s">
        <v>33</v>
      </c>
      <c r="F5" s="22" t="s">
        <v>34</v>
      </c>
      <c r="G5" s="22"/>
      <c r="H5" s="19"/>
      <c r="I5" s="8"/>
      <c r="J5" s="21" t="s">
        <v>35</v>
      </c>
      <c r="K5" s="22" t="s">
        <v>34</v>
      </c>
      <c r="L5" s="19"/>
      <c r="M5" s="8"/>
      <c r="N5" s="19"/>
      <c r="O5" s="21" t="s">
        <v>35</v>
      </c>
      <c r="P5" s="22" t="s">
        <v>36</v>
      </c>
      <c r="Q5" s="19"/>
      <c r="R5" s="19"/>
      <c r="S5" s="22"/>
      <c r="T5" s="21" t="s">
        <v>35</v>
      </c>
      <c r="U5" s="22" t="s">
        <v>36</v>
      </c>
      <c r="V5" s="19"/>
      <c r="W5" s="19"/>
      <c r="X5" s="22"/>
      <c r="Y5" s="22" t="s">
        <v>32</v>
      </c>
      <c r="Z5" s="22" t="s">
        <v>37</v>
      </c>
      <c r="AA5" s="12"/>
      <c r="AB5" s="22"/>
      <c r="AC5" s="19"/>
      <c r="AD5" s="12" t="s">
        <v>38</v>
      </c>
      <c r="AE5" s="22" t="s">
        <v>39</v>
      </c>
      <c r="AF5" s="12"/>
      <c r="AG5" s="22"/>
      <c r="AH5" s="19"/>
      <c r="AI5" s="12" t="s">
        <v>40</v>
      </c>
      <c r="AJ5" s="22"/>
      <c r="AK5" s="12"/>
      <c r="AL5" s="22"/>
      <c r="AM5" s="8"/>
      <c r="AN5" t="s">
        <v>41</v>
      </c>
    </row>
    <row r="6" spans="1:39" ht="12.75">
      <c r="A6" s="23"/>
      <c r="B6" s="24" t="s">
        <v>3</v>
      </c>
      <c r="C6" s="24" t="s">
        <v>4</v>
      </c>
      <c r="D6" s="24" t="s">
        <v>5</v>
      </c>
      <c r="E6" s="24" t="s">
        <v>6</v>
      </c>
      <c r="F6" s="24" t="s">
        <v>2</v>
      </c>
      <c r="G6" s="24" t="s">
        <v>3</v>
      </c>
      <c r="H6" s="25" t="s">
        <v>4</v>
      </c>
      <c r="I6" s="25" t="s">
        <v>5</v>
      </c>
      <c r="J6" s="24" t="s">
        <v>6</v>
      </c>
      <c r="K6" s="25" t="s">
        <v>2</v>
      </c>
      <c r="L6" s="25" t="s">
        <v>3</v>
      </c>
      <c r="M6" s="25" t="s">
        <v>4</v>
      </c>
      <c r="N6" s="25" t="s">
        <v>5</v>
      </c>
      <c r="O6" s="24" t="s">
        <v>6</v>
      </c>
      <c r="P6" s="25" t="s">
        <v>2</v>
      </c>
      <c r="Q6" s="25" t="s">
        <v>3</v>
      </c>
      <c r="R6" s="25" t="s">
        <v>4</v>
      </c>
      <c r="S6" s="25" t="s">
        <v>5</v>
      </c>
      <c r="T6" s="24" t="s">
        <v>6</v>
      </c>
      <c r="U6" s="25" t="s">
        <v>2</v>
      </c>
      <c r="V6" s="25" t="s">
        <v>3</v>
      </c>
      <c r="W6" s="25" t="s">
        <v>4</v>
      </c>
      <c r="X6" s="25" t="s">
        <v>5</v>
      </c>
      <c r="Y6" s="24" t="s">
        <v>6</v>
      </c>
      <c r="Z6" s="24" t="s">
        <v>2</v>
      </c>
      <c r="AA6" s="24" t="s">
        <v>3</v>
      </c>
      <c r="AB6" s="25" t="s">
        <v>4</v>
      </c>
      <c r="AC6" s="25" t="s">
        <v>5</v>
      </c>
      <c r="AD6" s="24" t="s">
        <v>6</v>
      </c>
      <c r="AE6" s="24" t="s">
        <v>2</v>
      </c>
      <c r="AF6" s="24" t="s">
        <v>3</v>
      </c>
      <c r="AG6" s="25" t="s">
        <v>4</v>
      </c>
      <c r="AH6" s="25" t="s">
        <v>5</v>
      </c>
      <c r="AI6" s="24" t="s">
        <v>6</v>
      </c>
      <c r="AJ6" s="25" t="s">
        <v>2</v>
      </c>
      <c r="AK6" s="25" t="s">
        <v>3</v>
      </c>
      <c r="AL6" s="25" t="s">
        <v>4</v>
      </c>
      <c r="AM6" s="25" t="s">
        <v>5</v>
      </c>
    </row>
    <row r="7" spans="1:39" ht="12.75">
      <c r="A7" s="23"/>
      <c r="B7" s="26"/>
      <c r="C7" s="26"/>
      <c r="D7" s="26"/>
      <c r="E7" s="26" t="s">
        <v>7</v>
      </c>
      <c r="F7" s="26"/>
      <c r="G7" s="26"/>
      <c r="H7" s="27"/>
      <c r="I7" s="27"/>
      <c r="J7" s="26" t="s">
        <v>7</v>
      </c>
      <c r="K7" s="27"/>
      <c r="L7" s="27"/>
      <c r="M7" s="27"/>
      <c r="N7" s="27"/>
      <c r="O7" s="26" t="s">
        <v>7</v>
      </c>
      <c r="P7" s="27"/>
      <c r="Q7" s="27"/>
      <c r="R7" s="27"/>
      <c r="S7" s="27"/>
      <c r="T7" s="26" t="s">
        <v>7</v>
      </c>
      <c r="U7" s="27"/>
      <c r="V7" s="27"/>
      <c r="W7" s="27"/>
      <c r="X7" s="27"/>
      <c r="Y7" s="26" t="s">
        <v>7</v>
      </c>
      <c r="Z7" s="26"/>
      <c r="AA7" s="26"/>
      <c r="AB7" s="27"/>
      <c r="AC7" s="27"/>
      <c r="AD7" s="26" t="s">
        <v>7</v>
      </c>
      <c r="AE7" s="26"/>
      <c r="AF7" s="26"/>
      <c r="AG7" s="27"/>
      <c r="AH7" s="27"/>
      <c r="AI7" s="26" t="s">
        <v>7</v>
      </c>
      <c r="AJ7" s="27"/>
      <c r="AK7" s="27"/>
      <c r="AL7" s="27"/>
      <c r="AM7" s="27"/>
    </row>
    <row r="8" spans="1:39" ht="12.75">
      <c r="A8" s="28" t="s">
        <v>8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29">
        <v>13</v>
      </c>
      <c r="N8" s="29">
        <v>14</v>
      </c>
      <c r="O8" s="29">
        <v>15</v>
      </c>
      <c r="P8" s="29">
        <v>16</v>
      </c>
      <c r="Q8" s="29">
        <v>17</v>
      </c>
      <c r="R8" s="29">
        <v>18</v>
      </c>
      <c r="S8" s="29">
        <v>19</v>
      </c>
      <c r="T8" s="29">
        <v>20</v>
      </c>
      <c r="U8" s="29">
        <v>21</v>
      </c>
      <c r="V8" s="29">
        <v>22</v>
      </c>
      <c r="W8" s="29">
        <v>23</v>
      </c>
      <c r="X8" s="29">
        <v>23</v>
      </c>
      <c r="Y8" s="29">
        <v>24</v>
      </c>
      <c r="Z8" s="29">
        <v>25</v>
      </c>
      <c r="AA8" s="29">
        <v>26</v>
      </c>
      <c r="AB8" s="29">
        <v>27</v>
      </c>
      <c r="AC8" s="29">
        <v>28</v>
      </c>
      <c r="AD8" s="29">
        <v>29</v>
      </c>
      <c r="AE8" s="29">
        <v>30</v>
      </c>
      <c r="AF8" s="29">
        <v>31</v>
      </c>
      <c r="AG8" s="29">
        <v>32</v>
      </c>
      <c r="AH8" s="29">
        <v>33</v>
      </c>
      <c r="AI8" s="29">
        <v>34</v>
      </c>
      <c r="AJ8" s="29">
        <v>35</v>
      </c>
      <c r="AK8" s="29">
        <v>36</v>
      </c>
      <c r="AL8" s="29">
        <v>37</v>
      </c>
      <c r="AM8" s="29">
        <v>38</v>
      </c>
    </row>
    <row r="9" spans="1:39" ht="12.75">
      <c r="A9" s="3" t="s">
        <v>9</v>
      </c>
      <c r="B9" s="3"/>
      <c r="C9" s="12"/>
      <c r="D9" s="12"/>
      <c r="E9" s="12"/>
      <c r="F9" s="12"/>
      <c r="G9" s="9"/>
      <c r="H9" s="8"/>
      <c r="I9" s="10"/>
      <c r="J9" s="11"/>
      <c r="K9" s="12"/>
      <c r="L9" s="12"/>
      <c r="M9" s="8"/>
      <c r="N9" s="12"/>
      <c r="O9" s="8"/>
      <c r="P9" s="8"/>
      <c r="Q9" s="12"/>
      <c r="R9" s="8"/>
      <c r="S9" s="8"/>
      <c r="T9" s="8"/>
      <c r="U9" s="8"/>
      <c r="V9" s="8"/>
      <c r="W9" s="8"/>
      <c r="X9" s="8"/>
      <c r="Y9" s="12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8"/>
      <c r="AL9" s="8"/>
      <c r="AM9" s="8"/>
    </row>
    <row r="10" spans="1:39" ht="12.75">
      <c r="A10" s="6" t="s">
        <v>10</v>
      </c>
      <c r="B10" s="17"/>
      <c r="C10" s="17"/>
      <c r="D10" s="17"/>
      <c r="E10" s="12"/>
      <c r="F10" s="12"/>
      <c r="G10" s="12"/>
      <c r="H10" s="18"/>
      <c r="I10" s="18"/>
      <c r="J10" s="12"/>
      <c r="K10" s="18"/>
      <c r="L10" s="18"/>
      <c r="M10" s="18"/>
      <c r="N10" s="18"/>
      <c r="O10" s="17"/>
      <c r="P10" s="18"/>
      <c r="Q10" s="18"/>
      <c r="R10" s="18"/>
      <c r="S10" s="18"/>
      <c r="T10" s="8"/>
      <c r="U10" s="8"/>
      <c r="V10" s="8"/>
      <c r="W10" s="8"/>
      <c r="X10" s="8"/>
      <c r="Y10" s="8"/>
      <c r="Z10" s="8"/>
      <c r="AA10" s="12"/>
      <c r="AB10" s="12"/>
      <c r="AC10" s="12"/>
      <c r="AD10" s="30"/>
      <c r="AE10" s="12"/>
      <c r="AF10" s="12"/>
      <c r="AG10" s="8"/>
      <c r="AH10" s="8"/>
      <c r="AI10" s="8"/>
      <c r="AJ10" s="12"/>
      <c r="AK10" s="12"/>
      <c r="AL10" s="12"/>
      <c r="AM10" s="8"/>
    </row>
    <row r="11" spans="1:39" ht="12.75">
      <c r="A11" s="21" t="s">
        <v>11</v>
      </c>
      <c r="B11" s="17">
        <v>103961</v>
      </c>
      <c r="C11" s="17">
        <v>58220</v>
      </c>
      <c r="D11" s="17">
        <v>73379</v>
      </c>
      <c r="E11" s="12">
        <f>SUM(F11:I11)</f>
        <v>291189</v>
      </c>
      <c r="F11" s="12">
        <v>75916</v>
      </c>
      <c r="G11" s="12">
        <v>88942</v>
      </c>
      <c r="H11" s="18">
        <v>54205</v>
      </c>
      <c r="I11" s="18">
        <v>72126</v>
      </c>
      <c r="J11" s="12">
        <v>304233</v>
      </c>
      <c r="K11" s="18">
        <v>78091</v>
      </c>
      <c r="L11" s="18">
        <v>98621</v>
      </c>
      <c r="M11" s="18">
        <v>55817</v>
      </c>
      <c r="N11" s="18">
        <v>71704</v>
      </c>
      <c r="O11" s="17">
        <v>285877</v>
      </c>
      <c r="P11" s="18">
        <v>72098</v>
      </c>
      <c r="Q11" s="18">
        <v>92881</v>
      </c>
      <c r="R11" s="18">
        <v>52144</v>
      </c>
      <c r="S11" s="18">
        <v>68754</v>
      </c>
      <c r="T11" s="17">
        <v>289842</v>
      </c>
      <c r="U11" s="18">
        <v>76167</v>
      </c>
      <c r="V11" s="18">
        <v>94253</v>
      </c>
      <c r="W11" s="18">
        <v>49876</v>
      </c>
      <c r="X11" s="18">
        <v>69546</v>
      </c>
      <c r="Y11" s="17">
        <v>288401</v>
      </c>
      <c r="Z11" s="18">
        <v>77673</v>
      </c>
      <c r="AA11" s="18">
        <v>94438</v>
      </c>
      <c r="AB11" s="18">
        <v>49605</v>
      </c>
      <c r="AC11" s="18">
        <v>66685</v>
      </c>
      <c r="AD11" s="17">
        <v>270791</v>
      </c>
      <c r="AE11" s="12">
        <v>70020</v>
      </c>
      <c r="AF11" s="12">
        <v>89528</v>
      </c>
      <c r="AG11" s="12">
        <v>47269</v>
      </c>
      <c r="AH11" s="12">
        <v>63974</v>
      </c>
      <c r="AI11" s="18">
        <v>276091</v>
      </c>
      <c r="AJ11" s="12">
        <v>73702</v>
      </c>
      <c r="AK11" s="18">
        <v>91763</v>
      </c>
      <c r="AL11" s="18">
        <v>46470</v>
      </c>
      <c r="AM11" s="18">
        <v>64156</v>
      </c>
    </row>
    <row r="12" spans="1:39" ht="12.75">
      <c r="A12" s="21"/>
      <c r="B12" s="21"/>
      <c r="C12" s="31"/>
      <c r="D12" s="31"/>
      <c r="E12" s="32">
        <f>+E11/$E11*100</f>
        <v>100</v>
      </c>
      <c r="F12" s="32">
        <f>+F11/$E11*100</f>
        <v>26.071039771419933</v>
      </c>
      <c r="G12" s="32">
        <f>+G11/$E11*100</f>
        <v>30.54442303795816</v>
      </c>
      <c r="H12" s="32">
        <f>+H11/$E11*100</f>
        <v>18.615057574290237</v>
      </c>
      <c r="I12" s="32">
        <f>+I11/$E11*100</f>
        <v>24.76947961633166</v>
      </c>
      <c r="J12" s="32">
        <f>+J11/$J11*100</f>
        <v>100</v>
      </c>
      <c r="K12" s="32">
        <f>+K11/$J11*100</f>
        <v>25.668155657012882</v>
      </c>
      <c r="L12" s="32">
        <f>+L11/$J11*100</f>
        <v>32.41627305387647</v>
      </c>
      <c r="M12" s="32">
        <f>+M11/$J11*100</f>
        <v>18.346793411628585</v>
      </c>
      <c r="N12" s="32">
        <f>+N11/$J11*100</f>
        <v>23.568777877482063</v>
      </c>
      <c r="O12" s="32">
        <f>+O11/$O11*100</f>
        <v>100</v>
      </c>
      <c r="P12" s="32">
        <f>+P11/$O11*100</f>
        <v>25.21993724573855</v>
      </c>
      <c r="Q12" s="32">
        <f>+Q11/$O11*100</f>
        <v>32.48984703211521</v>
      </c>
      <c r="R12" s="32">
        <f>+R11/$O11*100</f>
        <v>18.24001231298775</v>
      </c>
      <c r="S12" s="32">
        <f>+S11/$O11*100</f>
        <v>24.050203409158485</v>
      </c>
      <c r="T12" s="32">
        <f>+T11/$T11*100</f>
        <v>100</v>
      </c>
      <c r="U12" s="32">
        <f>+U11/$T11*100</f>
        <v>26.278800173887838</v>
      </c>
      <c r="V12" s="32">
        <f>+V11/$T11*100</f>
        <v>32.51875159569696</v>
      </c>
      <c r="W12" s="32">
        <f>+W11/$T11*100</f>
        <v>17.207996080623236</v>
      </c>
      <c r="X12" s="32">
        <f>+X11/$T11*100</f>
        <v>23.994452149791957</v>
      </c>
      <c r="Y12" s="32">
        <f>+Y11/$Y11*100</f>
        <v>100</v>
      </c>
      <c r="Z12" s="32">
        <f>+Z11/$Y11*100</f>
        <v>26.93229219038769</v>
      </c>
      <c r="AA12" s="32">
        <f>+AA11/$Y11*100</f>
        <v>32.74537883017049</v>
      </c>
      <c r="AB12" s="32">
        <f>+AB11/$Y11*100</f>
        <v>17.2000097087042</v>
      </c>
      <c r="AC12" s="32">
        <f>+AC11/$Y11*100</f>
        <v>23.122319270737616</v>
      </c>
      <c r="AD12" s="32">
        <f>+AD11/$AD11*100</f>
        <v>100</v>
      </c>
      <c r="AE12" s="32">
        <f>+AE11/$AD11*100</f>
        <v>25.85758020022822</v>
      </c>
      <c r="AF12" s="32">
        <f>+AF11/$AD11*100</f>
        <v>33.06166009948632</v>
      </c>
      <c r="AG12" s="32">
        <f>+AG11/$AD11*100</f>
        <v>17.455897721859294</v>
      </c>
      <c r="AH12" s="32">
        <f>+AH11/$AD11*100</f>
        <v>23.624861978426168</v>
      </c>
      <c r="AI12" s="32">
        <f>+AI11/$AI11*100</f>
        <v>100</v>
      </c>
      <c r="AJ12" s="32">
        <f>+AJ11/$AI11*100</f>
        <v>26.694821634895742</v>
      </c>
      <c r="AK12" s="32">
        <f>+AK11/$AI11*100</f>
        <v>33.236505355118425</v>
      </c>
      <c r="AL12" s="32">
        <f>+AL11/$AI11*100</f>
        <v>16.831407036085928</v>
      </c>
      <c r="AM12" s="32">
        <f>+AM11/$AI11*100</f>
        <v>23.23726597389991</v>
      </c>
    </row>
    <row r="13" spans="1:39" ht="12.75">
      <c r="A13" s="21" t="s">
        <v>12</v>
      </c>
      <c r="B13" s="17">
        <v>8371</v>
      </c>
      <c r="C13" s="17">
        <v>7519</v>
      </c>
      <c r="D13" s="17">
        <v>7515</v>
      </c>
      <c r="E13" s="12">
        <f>SUM(F13:I13)</f>
        <v>30708</v>
      </c>
      <c r="F13" s="12">
        <v>8027</v>
      </c>
      <c r="G13" s="12">
        <v>8035</v>
      </c>
      <c r="H13" s="18">
        <v>7354</v>
      </c>
      <c r="I13" s="18">
        <v>7292</v>
      </c>
      <c r="J13" s="12">
        <v>28454</v>
      </c>
      <c r="K13" s="18">
        <v>7779</v>
      </c>
      <c r="L13" s="18">
        <v>7470</v>
      </c>
      <c r="M13" s="18">
        <v>6681</v>
      </c>
      <c r="N13" s="18">
        <v>6524</v>
      </c>
      <c r="O13" s="17">
        <v>27929</v>
      </c>
      <c r="P13" s="18">
        <v>7571</v>
      </c>
      <c r="Q13" s="18">
        <v>7127</v>
      </c>
      <c r="R13" s="18">
        <v>6616</v>
      </c>
      <c r="S13" s="18">
        <v>6615</v>
      </c>
      <c r="T13" s="17">
        <v>26908</v>
      </c>
      <c r="U13" s="18">
        <v>7476</v>
      </c>
      <c r="V13" s="18">
        <v>6809</v>
      </c>
      <c r="W13" s="18">
        <v>6352</v>
      </c>
      <c r="X13" s="18">
        <v>6271</v>
      </c>
      <c r="Y13" s="17">
        <v>25996</v>
      </c>
      <c r="Z13" s="18">
        <v>7092</v>
      </c>
      <c r="AA13" s="18">
        <v>6634</v>
      </c>
      <c r="AB13" s="18">
        <v>6062</v>
      </c>
      <c r="AC13" s="18">
        <v>6208</v>
      </c>
      <c r="AD13" s="17">
        <v>25360</v>
      </c>
      <c r="AE13" s="12">
        <v>7083</v>
      </c>
      <c r="AF13" s="12">
        <v>6518</v>
      </c>
      <c r="AG13" s="12">
        <v>5814</v>
      </c>
      <c r="AH13" s="12">
        <v>5946</v>
      </c>
      <c r="AI13" s="18">
        <v>23263</v>
      </c>
      <c r="AJ13" s="12">
        <v>6572</v>
      </c>
      <c r="AK13" s="18">
        <v>5926</v>
      </c>
      <c r="AL13" s="18">
        <v>5307</v>
      </c>
      <c r="AM13" s="18">
        <v>5459</v>
      </c>
    </row>
    <row r="14" spans="1:39" ht="12.75">
      <c r="A14" s="21"/>
      <c r="B14" s="21"/>
      <c r="C14" s="31"/>
      <c r="D14" s="31"/>
      <c r="E14" s="32">
        <f>+E13/$E13*100</f>
        <v>100</v>
      </c>
      <c r="F14" s="32">
        <f>+F13/$E13*100</f>
        <v>26.139768138595805</v>
      </c>
      <c r="G14" s="32">
        <f>+G13/$E13*100</f>
        <v>26.16581998176371</v>
      </c>
      <c r="H14" s="32">
        <f>+H13/$E13*100</f>
        <v>23.948156832095872</v>
      </c>
      <c r="I14" s="32">
        <f>+I13/$E13*100</f>
        <v>23.746255047544615</v>
      </c>
      <c r="J14" s="32">
        <f>+J13/$J13*100</f>
        <v>100</v>
      </c>
      <c r="K14" s="32">
        <f>+K13/$J13*100</f>
        <v>27.338862725803047</v>
      </c>
      <c r="L14" s="32">
        <f>+L13/$J13*100</f>
        <v>26.252899416602236</v>
      </c>
      <c r="M14" s="32">
        <f>+M13/$J13*100</f>
        <v>23.480002811555494</v>
      </c>
      <c r="N14" s="32">
        <f>+N13/$J13*100</f>
        <v>22.928235046039223</v>
      </c>
      <c r="O14" s="32">
        <f>+O13/$O13*100</f>
        <v>100</v>
      </c>
      <c r="P14" s="32">
        <f>+P13/$O13*100</f>
        <v>27.10802391779154</v>
      </c>
      <c r="Q14" s="32">
        <f>+Q13/$O13*100</f>
        <v>25.51827849189015</v>
      </c>
      <c r="R14" s="32">
        <f>+R13/$O13*100</f>
        <v>23.68863904901715</v>
      </c>
      <c r="S14" s="32">
        <f>+S13/$O13*100</f>
        <v>23.685058541301157</v>
      </c>
      <c r="T14" s="32">
        <f>+T13/$T13*100</f>
        <v>100</v>
      </c>
      <c r="U14" s="32">
        <f>+U13/$T13*100</f>
        <v>27.78355879292404</v>
      </c>
      <c r="V14" s="32">
        <f>+V13/$T13*100</f>
        <v>25.30474208413855</v>
      </c>
      <c r="W14" s="32">
        <f>+W13/$T13*100</f>
        <v>23.60636242009811</v>
      </c>
      <c r="X14" s="32">
        <f>+X13/$T13*100</f>
        <v>23.305336702839305</v>
      </c>
      <c r="Y14" s="32">
        <f>+Y13/$Y13*100</f>
        <v>100</v>
      </c>
      <c r="Z14" s="32">
        <f>+Z13/$Y13*100</f>
        <v>27.281120172334205</v>
      </c>
      <c r="AA14" s="32">
        <f>+AA13/$Y13*100</f>
        <v>25.519310663178953</v>
      </c>
      <c r="AB14" s="32">
        <f>+AB13/$Y13*100</f>
        <v>23.31897214956147</v>
      </c>
      <c r="AC14" s="32">
        <f>+AC13/$Y13*100</f>
        <v>23.88059701492537</v>
      </c>
      <c r="AD14" s="32">
        <f>+AD13/$AD13*100</f>
        <v>100</v>
      </c>
      <c r="AE14" s="32">
        <f>+AE13/$AD13*100</f>
        <v>27.929810725552052</v>
      </c>
      <c r="AF14" s="32">
        <f>+AF13/$AD13*100</f>
        <v>25.701892744479494</v>
      </c>
      <c r="AG14" s="32">
        <f>+AG13/$AD13*100</f>
        <v>22.925867507886437</v>
      </c>
      <c r="AH14" s="32">
        <f>+AH13/$AD13*100</f>
        <v>23.446372239747635</v>
      </c>
      <c r="AI14" s="32">
        <f>+AI13/$AI13*100</f>
        <v>100</v>
      </c>
      <c r="AJ14" s="32">
        <f>+AJ13/$AI13*100</f>
        <v>28.250870481021362</v>
      </c>
      <c r="AK14" s="32">
        <f>+AK13/$AI13*100</f>
        <v>25.473928556076174</v>
      </c>
      <c r="AL14" s="32">
        <f>+AL13/$AI13*100</f>
        <v>22.8130507673129</v>
      </c>
      <c r="AM14" s="32">
        <f>+AM13/$AI13*100</f>
        <v>23.466448867300006</v>
      </c>
    </row>
    <row r="15" spans="1:39" ht="12.75">
      <c r="A15" s="21" t="s">
        <v>13</v>
      </c>
      <c r="B15" s="17">
        <v>61660</v>
      </c>
      <c r="C15" s="17">
        <v>59406</v>
      </c>
      <c r="D15" s="17">
        <v>56950</v>
      </c>
      <c r="E15" s="12">
        <f>SUM(F15:I15)</f>
        <v>226762</v>
      </c>
      <c r="F15" s="12">
        <v>60467</v>
      </c>
      <c r="G15" s="12">
        <v>57389</v>
      </c>
      <c r="H15" s="18">
        <v>55359</v>
      </c>
      <c r="I15" s="18">
        <v>53547</v>
      </c>
      <c r="J15" s="12">
        <v>213518</v>
      </c>
      <c r="K15" s="18">
        <v>56441</v>
      </c>
      <c r="L15" s="18">
        <v>53704</v>
      </c>
      <c r="M15" s="18">
        <v>51889</v>
      </c>
      <c r="N15" s="18">
        <v>51484</v>
      </c>
      <c r="O15" s="17">
        <v>206061</v>
      </c>
      <c r="P15" s="18">
        <v>54237</v>
      </c>
      <c r="Q15" s="18">
        <v>51769</v>
      </c>
      <c r="R15" s="18">
        <v>50179</v>
      </c>
      <c r="S15" s="18">
        <v>49877</v>
      </c>
      <c r="T15" s="17">
        <v>192404</v>
      </c>
      <c r="U15" s="18">
        <v>51622</v>
      </c>
      <c r="V15" s="18">
        <v>48119</v>
      </c>
      <c r="W15" s="18">
        <v>46683</v>
      </c>
      <c r="X15" s="18">
        <v>45979</v>
      </c>
      <c r="Y15" s="17">
        <v>184263</v>
      </c>
      <c r="Z15" s="18">
        <v>49053</v>
      </c>
      <c r="AA15" s="18">
        <v>45978</v>
      </c>
      <c r="AB15" s="18">
        <v>44807</v>
      </c>
      <c r="AC15" s="18">
        <v>44425</v>
      </c>
      <c r="AD15" s="17">
        <v>179162</v>
      </c>
      <c r="AE15" s="12">
        <v>47578</v>
      </c>
      <c r="AF15" s="12">
        <v>45168</v>
      </c>
      <c r="AG15" s="12">
        <v>43408</v>
      </c>
      <c r="AH15" s="12">
        <v>43009</v>
      </c>
      <c r="AI15" s="18">
        <v>172197</v>
      </c>
      <c r="AJ15" s="12">
        <v>45955</v>
      </c>
      <c r="AK15" s="18">
        <v>42786</v>
      </c>
      <c r="AL15" s="18">
        <v>41619</v>
      </c>
      <c r="AM15" s="18">
        <v>41836</v>
      </c>
    </row>
    <row r="16" spans="1:39" ht="12.75">
      <c r="A16" s="21"/>
      <c r="B16" s="21"/>
      <c r="C16" s="31"/>
      <c r="D16" s="31"/>
      <c r="E16" s="32">
        <f>+E15/$E15*100</f>
        <v>100</v>
      </c>
      <c r="F16" s="32">
        <f>+F15/$E15*100</f>
        <v>26.665402492481107</v>
      </c>
      <c r="G16" s="32">
        <f>+G15/$E15*100</f>
        <v>25.308032209982272</v>
      </c>
      <c r="H16" s="32">
        <f>+H15/$E15*100</f>
        <v>24.41282049020559</v>
      </c>
      <c r="I16" s="32">
        <f>+I15/$E15*100</f>
        <v>23.613744807331035</v>
      </c>
      <c r="J16" s="32">
        <f>+J15/$J15*100</f>
        <v>100</v>
      </c>
      <c r="K16" s="32">
        <f>+K15/$J15*100</f>
        <v>26.433836959881603</v>
      </c>
      <c r="L16" s="32">
        <f>+L15/$J15*100</f>
        <v>25.151977819200255</v>
      </c>
      <c r="M16" s="32">
        <f>+M15/$J15*100</f>
        <v>24.301932389775104</v>
      </c>
      <c r="N16" s="32">
        <f>+N15/$J15*100</f>
        <v>24.112252831143042</v>
      </c>
      <c r="O16" s="32">
        <f>+O15/$O15*100</f>
        <v>100</v>
      </c>
      <c r="P16" s="32">
        <f>+P15/$O15*100</f>
        <v>26.3208467395577</v>
      </c>
      <c r="Q16" s="32">
        <f>+Q15/$O15*100</f>
        <v>25.123143146932218</v>
      </c>
      <c r="R16" s="32">
        <f>+R15/$O15*100</f>
        <v>24.351526975021958</v>
      </c>
      <c r="S16" s="32">
        <f>+S15/$O15*100</f>
        <v>24.204968431677997</v>
      </c>
      <c r="T16" s="32">
        <f>+T15/$T15*100</f>
        <v>100</v>
      </c>
      <c r="U16" s="32">
        <f>+U15/$T15*100</f>
        <v>26.830003534230055</v>
      </c>
      <c r="V16" s="32">
        <f>+V15/$T15*100</f>
        <v>25.00935531485832</v>
      </c>
      <c r="W16" s="32">
        <f>+W15/$T15*100</f>
        <v>24.263009085050207</v>
      </c>
      <c r="X16" s="32">
        <f>+X15/$T15*100</f>
        <v>23.897112326147067</v>
      </c>
      <c r="Y16" s="32">
        <f>+Y15/$Y15*100</f>
        <v>100</v>
      </c>
      <c r="Z16" s="32">
        <f>+Z15/$Y15*100</f>
        <v>26.62118819296332</v>
      </c>
      <c r="AA16" s="32">
        <f>+AA15/$Y15*100</f>
        <v>24.952377851223524</v>
      </c>
      <c r="AB16" s="32">
        <f>+AB15/$Y15*100</f>
        <v>24.316873164987</v>
      </c>
      <c r="AC16" s="32">
        <f>+AC15/$Y15*100</f>
        <v>24.10956079082616</v>
      </c>
      <c r="AD16" s="32">
        <f>+AD15/$AD15*100</f>
        <v>100</v>
      </c>
      <c r="AE16" s="32">
        <f>+AE15/$AD15*100</f>
        <v>26.555854478070128</v>
      </c>
      <c r="AF16" s="32">
        <f>+AF15/$AD15*100</f>
        <v>25.210703162500973</v>
      </c>
      <c r="AG16" s="32">
        <f>+AG15/$AD15*100</f>
        <v>24.228351994284502</v>
      </c>
      <c r="AH16" s="32">
        <f>+AH15/$AD15*100</f>
        <v>24.005648519217246</v>
      </c>
      <c r="AI16" s="32">
        <f>+AI15/$AI15*100</f>
        <v>100</v>
      </c>
      <c r="AJ16" s="32">
        <f>+AJ15/$AI15*100</f>
        <v>26.687456808190618</v>
      </c>
      <c r="AK16" s="32">
        <f>+AK15/$AI15*100</f>
        <v>24.847122772173734</v>
      </c>
      <c r="AL16" s="32">
        <f>+AL15/$AI15*100</f>
        <v>24.169410616909705</v>
      </c>
      <c r="AM16" s="32">
        <f>+AM15/$AI15*100</f>
        <v>24.29542907251578</v>
      </c>
    </row>
    <row r="17" spans="1:39" ht="12.75">
      <c r="A17" s="21" t="s">
        <v>14</v>
      </c>
      <c r="B17" s="17">
        <v>8526</v>
      </c>
      <c r="C17" s="17">
        <v>8161</v>
      </c>
      <c r="D17" s="17">
        <v>8192</v>
      </c>
      <c r="E17" s="12">
        <f>SUM(F17:I17)</f>
        <v>31972</v>
      </c>
      <c r="F17" s="12">
        <v>8118</v>
      </c>
      <c r="G17" s="12">
        <v>8103</v>
      </c>
      <c r="H17" s="18">
        <v>7933</v>
      </c>
      <c r="I17" s="18">
        <v>7818</v>
      </c>
      <c r="J17" s="12">
        <f>7928+7729+7637+7496</f>
        <v>30790</v>
      </c>
      <c r="K17" s="18">
        <v>7928</v>
      </c>
      <c r="L17" s="18">
        <v>7729</v>
      </c>
      <c r="M17" s="18">
        <v>7637</v>
      </c>
      <c r="N17" s="18">
        <v>7496</v>
      </c>
      <c r="O17" s="17">
        <v>29807</v>
      </c>
      <c r="P17" s="18">
        <v>7547</v>
      </c>
      <c r="Q17" s="18">
        <v>7567</v>
      </c>
      <c r="R17" s="18">
        <v>7361</v>
      </c>
      <c r="S17" s="18">
        <v>7332</v>
      </c>
      <c r="T17" s="17">
        <v>28637</v>
      </c>
      <c r="U17" s="18">
        <v>7402</v>
      </c>
      <c r="V17" s="18">
        <v>7062</v>
      </c>
      <c r="W17" s="18">
        <v>7190</v>
      </c>
      <c r="X17" s="18">
        <v>6984</v>
      </c>
      <c r="Y17" s="17">
        <v>26831</v>
      </c>
      <c r="Z17" s="18">
        <v>7001</v>
      </c>
      <c r="AA17" s="18">
        <v>6595</v>
      </c>
      <c r="AB17" s="18">
        <v>6542</v>
      </c>
      <c r="AC17" s="18">
        <v>6693</v>
      </c>
      <c r="AD17" s="17">
        <v>25041</v>
      </c>
      <c r="AE17" s="12">
        <v>6582</v>
      </c>
      <c r="AF17" s="12">
        <v>6202</v>
      </c>
      <c r="AG17" s="12">
        <v>6193</v>
      </c>
      <c r="AH17" s="12">
        <v>6064</v>
      </c>
      <c r="AI17" s="18">
        <v>23370</v>
      </c>
      <c r="AJ17" s="12">
        <v>6063</v>
      </c>
      <c r="AK17" s="18">
        <v>5926</v>
      </c>
      <c r="AL17" s="18">
        <v>5671</v>
      </c>
      <c r="AM17" s="18">
        <v>5711</v>
      </c>
    </row>
    <row r="18" spans="1:39" ht="12.75">
      <c r="A18" s="21"/>
      <c r="B18" s="21"/>
      <c r="C18" s="31"/>
      <c r="D18" s="31"/>
      <c r="E18" s="32">
        <f>+E17/$E17*100</f>
        <v>100</v>
      </c>
      <c r="F18" s="32">
        <f>+F17/$E17*100</f>
        <v>25.39096709620918</v>
      </c>
      <c r="G18" s="32">
        <f>+G17/$E17*100</f>
        <v>25.344051044664077</v>
      </c>
      <c r="H18" s="32">
        <f>+H17/$E17*100</f>
        <v>24.812335793819592</v>
      </c>
      <c r="I18" s="32">
        <f>+I17/$E17*100</f>
        <v>24.452646065307142</v>
      </c>
      <c r="J18" s="32">
        <f>+J17/$J17*100</f>
        <v>100</v>
      </c>
      <c r="K18" s="32">
        <f>+K17/$J17*100</f>
        <v>25.74861968171484</v>
      </c>
      <c r="L18" s="32">
        <f>+L17/$J17*100</f>
        <v>25.102305943488147</v>
      </c>
      <c r="M18" s="32">
        <f>+M17/$J17*100</f>
        <v>24.803507632348165</v>
      </c>
      <c r="N18" s="32">
        <f>+N17/$J17*100</f>
        <v>24.345566742448845</v>
      </c>
      <c r="O18" s="32">
        <f>+O17/$O17*100</f>
        <v>100</v>
      </c>
      <c r="P18" s="32">
        <f>+P17/$O17*100</f>
        <v>25.319555809038146</v>
      </c>
      <c r="Q18" s="32">
        <f>+Q17/$O17*100</f>
        <v>25.386654141644584</v>
      </c>
      <c r="R18" s="32">
        <f>+R17/$O17*100</f>
        <v>24.6955413157983</v>
      </c>
      <c r="S18" s="32">
        <f>+S17/$O17*100</f>
        <v>24.59824873351897</v>
      </c>
      <c r="T18" s="32">
        <f>+T17/$T17*100</f>
        <v>100</v>
      </c>
      <c r="U18" s="32">
        <f>+U17/$T17*100</f>
        <v>25.847679575374517</v>
      </c>
      <c r="V18" s="32">
        <f>+V17/$T17*100</f>
        <v>24.660404371966337</v>
      </c>
      <c r="W18" s="32">
        <f>+W17/$T17*100</f>
        <v>25.10737856619059</v>
      </c>
      <c r="X18" s="32">
        <f>+X17/$T17*100</f>
        <v>24.38802947236093</v>
      </c>
      <c r="Y18" s="32">
        <f>+Y17/$Y17*100</f>
        <v>100</v>
      </c>
      <c r="Z18" s="32">
        <f>+Z17/$Y17*100</f>
        <v>26.09295218217733</v>
      </c>
      <c r="AA18" s="32">
        <f>+AA17/$Y17*100</f>
        <v>24.579777123476575</v>
      </c>
      <c r="AB18" s="32">
        <f>+AB17/$Y17*100</f>
        <v>24.382244418769332</v>
      </c>
      <c r="AC18" s="32">
        <f>+AC17/$Y17*100</f>
        <v>24.945026275576758</v>
      </c>
      <c r="AD18" s="32">
        <f>+AD17/$AD17*100</f>
        <v>100</v>
      </c>
      <c r="AE18" s="32">
        <f>+AE17/$AD17*100</f>
        <v>26.284892775847613</v>
      </c>
      <c r="AF18" s="32">
        <f>+AF17/$AD17*100</f>
        <v>24.767381494349266</v>
      </c>
      <c r="AG18" s="32">
        <f>+AG17/$AD17*100</f>
        <v>24.7314404376822</v>
      </c>
      <c r="AH18" s="32">
        <f>+AH17/$AD17*100</f>
        <v>24.216285292120922</v>
      </c>
      <c r="AI18" s="32">
        <f>+AI17/$AI17*100</f>
        <v>100</v>
      </c>
      <c r="AJ18" s="32">
        <f>+AJ17/$AI17*100</f>
        <v>25.943517329910144</v>
      </c>
      <c r="AK18" s="32">
        <f>+AK17/$AI17*100</f>
        <v>25.357295678219938</v>
      </c>
      <c r="AL18" s="32">
        <f>+AL17/$AI17*100</f>
        <v>24.266153187847667</v>
      </c>
      <c r="AM18" s="32">
        <f>+AM17/$AI17*100</f>
        <v>24.437312794180574</v>
      </c>
    </row>
    <row r="19" spans="1:39" ht="12.75">
      <c r="A19" s="21" t="s">
        <v>15</v>
      </c>
      <c r="B19" s="17">
        <v>18442</v>
      </c>
      <c r="C19" s="17">
        <v>17729</v>
      </c>
      <c r="D19" s="17">
        <v>17735</v>
      </c>
      <c r="E19" s="12">
        <f>SUM(F19:I19)</f>
        <v>69586</v>
      </c>
      <c r="F19" s="12">
        <v>18605</v>
      </c>
      <c r="G19" s="12">
        <v>17541</v>
      </c>
      <c r="H19" s="18">
        <v>16656</v>
      </c>
      <c r="I19" s="18">
        <v>16784</v>
      </c>
      <c r="J19" s="12">
        <f>17313+16338+15216+15665</f>
        <v>64532</v>
      </c>
      <c r="K19" s="18">
        <v>17313</v>
      </c>
      <c r="L19" s="18">
        <v>16338</v>
      </c>
      <c r="M19" s="18">
        <v>15216</v>
      </c>
      <c r="N19" s="18">
        <v>15665</v>
      </c>
      <c r="O19" s="17">
        <v>62821</v>
      </c>
      <c r="P19" s="18">
        <v>16099</v>
      </c>
      <c r="Q19" s="18">
        <v>15675</v>
      </c>
      <c r="R19" s="18">
        <v>15196</v>
      </c>
      <c r="S19" s="18">
        <v>15851</v>
      </c>
      <c r="T19" s="17">
        <v>58815</v>
      </c>
      <c r="U19" s="18">
        <v>16264</v>
      </c>
      <c r="V19" s="18">
        <v>14634</v>
      </c>
      <c r="W19" s="18">
        <v>13833</v>
      </c>
      <c r="X19" s="18">
        <v>14084</v>
      </c>
      <c r="Y19" s="17">
        <v>54342</v>
      </c>
      <c r="Z19" s="18">
        <v>14691</v>
      </c>
      <c r="AA19" s="18">
        <v>13604</v>
      </c>
      <c r="AB19" s="18">
        <v>12856</v>
      </c>
      <c r="AC19" s="18">
        <v>13191</v>
      </c>
      <c r="AD19" s="17">
        <v>51622</v>
      </c>
      <c r="AE19" s="12">
        <v>14056</v>
      </c>
      <c r="AF19" s="12">
        <v>13175</v>
      </c>
      <c r="AG19" s="12">
        <v>12158</v>
      </c>
      <c r="AH19" s="12">
        <v>12233</v>
      </c>
      <c r="AI19" s="18">
        <v>46785</v>
      </c>
      <c r="AJ19" s="12">
        <v>12763</v>
      </c>
      <c r="AK19" s="18">
        <v>11571</v>
      </c>
      <c r="AL19" s="18">
        <v>11300</v>
      </c>
      <c r="AM19" s="18">
        <v>11150</v>
      </c>
    </row>
    <row r="20" spans="1:39" ht="12.75">
      <c r="A20" s="9"/>
      <c r="B20" s="9"/>
      <c r="C20" s="31"/>
      <c r="D20" s="31"/>
      <c r="E20" s="32">
        <f>+E19/$E19*100</f>
        <v>100</v>
      </c>
      <c r="F20" s="32">
        <f>+F19/$E19*100</f>
        <v>26.736699910901617</v>
      </c>
      <c r="G20" s="32">
        <f>+G19/$E19*100</f>
        <v>25.207656712557124</v>
      </c>
      <c r="H20" s="32">
        <f>+H19/$E19*100</f>
        <v>23.93584916506194</v>
      </c>
      <c r="I20" s="32">
        <f>+I19/$E19*100</f>
        <v>24.11979421147932</v>
      </c>
      <c r="J20" s="32">
        <f>+J19/$J19*100</f>
        <v>100</v>
      </c>
      <c r="K20" s="32">
        <f>+K19/$J19*100</f>
        <v>26.82855017665654</v>
      </c>
      <c r="L20" s="32">
        <f>+L19/$J19*100</f>
        <v>25.317671852724228</v>
      </c>
      <c r="M20" s="32">
        <f>+M19/$J19*100</f>
        <v>23.578999566106738</v>
      </c>
      <c r="N20" s="32">
        <f>+N19/$J19*100</f>
        <v>24.27477840451249</v>
      </c>
      <c r="O20" s="32">
        <f>+O19/$O19*100</f>
        <v>100</v>
      </c>
      <c r="P20" s="32">
        <f>+P19/$O19*100</f>
        <v>25.626780853536236</v>
      </c>
      <c r="Q20" s="32">
        <f>+Q19/$O19*100</f>
        <v>24.951847312204517</v>
      </c>
      <c r="R20" s="32">
        <f>+R19/$O19*100</f>
        <v>24.189363429426468</v>
      </c>
      <c r="S20" s="32">
        <f>+S19/$O19*100</f>
        <v>25.23200840483278</v>
      </c>
      <c r="T20" s="32">
        <f>+T19/$T19*100</f>
        <v>100</v>
      </c>
      <c r="U20" s="32">
        <f>+U19/$T19*100</f>
        <v>27.652809657400322</v>
      </c>
      <c r="V20" s="32">
        <f>+V19/$T19*100</f>
        <v>24.8814078041316</v>
      </c>
      <c r="W20" s="32">
        <f>+W19/$T19*100</f>
        <v>23.519510328997704</v>
      </c>
      <c r="X20" s="32">
        <f>+X19/$T19*100</f>
        <v>23.946272209470372</v>
      </c>
      <c r="Y20" s="32">
        <f>+Y19/$Y19*100</f>
        <v>100</v>
      </c>
      <c r="Z20" s="32">
        <f>+Z19/$Y19*100</f>
        <v>27.034338081042286</v>
      </c>
      <c r="AA20" s="32">
        <f>+AA19/$Y19*100</f>
        <v>25.034043649479226</v>
      </c>
      <c r="AB20" s="32">
        <f>+AB19/$Y19*100</f>
        <v>23.65757609215708</v>
      </c>
      <c r="AC20" s="32">
        <f>+AC19/$Y19*100</f>
        <v>24.27404217732141</v>
      </c>
      <c r="AD20" s="32">
        <f>+AD19/$AD19*100</f>
        <v>100</v>
      </c>
      <c r="AE20" s="32">
        <f>+AE19/$AD19*100</f>
        <v>27.228700941459067</v>
      </c>
      <c r="AF20" s="32">
        <f>+AF19/$AD19*100</f>
        <v>25.52206423617837</v>
      </c>
      <c r="AG20" s="32">
        <f>+AG19/$AD19*100</f>
        <v>23.55197396458874</v>
      </c>
      <c r="AH20" s="32">
        <f>+AH19/$AD19*100</f>
        <v>23.697260857773816</v>
      </c>
      <c r="AI20" s="32">
        <f>+AI19/$AI19*100</f>
        <v>100</v>
      </c>
      <c r="AJ20" s="32">
        <f>+AJ19/$AI19*100</f>
        <v>27.280111146735063</v>
      </c>
      <c r="AK20" s="32">
        <f>+AK19/$AI19*100</f>
        <v>24.732285989099072</v>
      </c>
      <c r="AL20" s="32">
        <f>+AL19/$AI19*100</f>
        <v>24.153040504435182</v>
      </c>
      <c r="AM20" s="32">
        <f>+AM19/$AI19*100</f>
        <v>23.8324249225179</v>
      </c>
    </row>
    <row r="21" spans="1:39" ht="12.75">
      <c r="A21" s="21" t="s">
        <v>16</v>
      </c>
      <c r="B21" s="17">
        <v>93413</v>
      </c>
      <c r="C21" s="17">
        <v>82871</v>
      </c>
      <c r="D21" s="17">
        <v>80977</v>
      </c>
      <c r="E21" s="12">
        <f>SUM(F21:I21)</f>
        <v>318696</v>
      </c>
      <c r="F21" s="12">
        <v>88026</v>
      </c>
      <c r="G21" s="12">
        <v>82602</v>
      </c>
      <c r="H21" s="18">
        <v>74163</v>
      </c>
      <c r="I21" s="18">
        <v>73905</v>
      </c>
      <c r="J21" s="12">
        <f>80872+77580+69035+69441</f>
        <v>296928</v>
      </c>
      <c r="K21" s="18">
        <v>80872</v>
      </c>
      <c r="L21" s="18">
        <v>77580</v>
      </c>
      <c r="M21" s="18">
        <v>69035</v>
      </c>
      <c r="N21" s="18">
        <v>69441</v>
      </c>
      <c r="O21" s="17">
        <v>273380</v>
      </c>
      <c r="P21" s="18">
        <v>73748</v>
      </c>
      <c r="Q21" s="18">
        <v>71787</v>
      </c>
      <c r="R21" s="18">
        <v>63363</v>
      </c>
      <c r="S21" s="18">
        <v>64482</v>
      </c>
      <c r="T21" s="17">
        <v>253506</v>
      </c>
      <c r="U21" s="18">
        <v>69515</v>
      </c>
      <c r="V21" s="18">
        <v>66757</v>
      </c>
      <c r="W21" s="18">
        <v>58444</v>
      </c>
      <c r="X21" s="18">
        <v>58789</v>
      </c>
      <c r="Y21" s="17">
        <v>234022</v>
      </c>
      <c r="Z21" s="18">
        <v>64022</v>
      </c>
      <c r="AA21" s="18">
        <v>61473</v>
      </c>
      <c r="AB21" s="18">
        <v>54307</v>
      </c>
      <c r="AC21" s="18">
        <v>54220</v>
      </c>
      <c r="AD21" s="17">
        <v>213368</v>
      </c>
      <c r="AE21" s="12">
        <v>58766</v>
      </c>
      <c r="AF21" s="12">
        <v>56526</v>
      </c>
      <c r="AG21" s="12">
        <v>48411</v>
      </c>
      <c r="AH21" s="12">
        <v>49666</v>
      </c>
      <c r="AI21" s="18">
        <v>201708</v>
      </c>
      <c r="AJ21" s="12">
        <v>55554</v>
      </c>
      <c r="AK21" s="18">
        <v>53287</v>
      </c>
      <c r="AL21" s="18">
        <v>45695</v>
      </c>
      <c r="AM21" s="18">
        <v>47172</v>
      </c>
    </row>
    <row r="22" spans="1:39" ht="12.75">
      <c r="A22" s="21"/>
      <c r="B22" s="21"/>
      <c r="C22" s="31"/>
      <c r="D22" s="31"/>
      <c r="E22" s="32">
        <f>+E21/$E21*100</f>
        <v>100</v>
      </c>
      <c r="F22" s="32">
        <f>+F21/$E21*100</f>
        <v>27.620679268017167</v>
      </c>
      <c r="G22" s="32">
        <f>+G21/$E21*100</f>
        <v>25.918743881316363</v>
      </c>
      <c r="H22" s="32">
        <f>+H21/$E21*100</f>
        <v>23.270765870924016</v>
      </c>
      <c r="I22" s="32">
        <f>+I21/$E21*100</f>
        <v>23.18981097974245</v>
      </c>
      <c r="J22" s="32">
        <f>+J21/$J21*100</f>
        <v>100</v>
      </c>
      <c r="K22" s="32">
        <f>+K21/$J21*100</f>
        <v>27.236232352624206</v>
      </c>
      <c r="L22" s="32">
        <f>+L21/$J21*100</f>
        <v>26.127546071774976</v>
      </c>
      <c r="M22" s="32">
        <f>+M21/$J21*100</f>
        <v>23.24974404569458</v>
      </c>
      <c r="N22" s="32">
        <f>+N21/$J21*100</f>
        <v>23.38647752990624</v>
      </c>
      <c r="O22" s="32">
        <f>+O21/$O21*100</f>
        <v>100</v>
      </c>
      <c r="P22" s="32">
        <f>+P21/$O21*100</f>
        <v>26.976369888067893</v>
      </c>
      <c r="Q22" s="32">
        <f>+Q21/$O21*100</f>
        <v>26.25905333235789</v>
      </c>
      <c r="R22" s="32">
        <f>+R21/$O21*100</f>
        <v>23.177628209817836</v>
      </c>
      <c r="S22" s="32">
        <f>+S21/$O21*100</f>
        <v>23.586948569756384</v>
      </c>
      <c r="T22" s="32">
        <f>+T21/$T21*100</f>
        <v>100</v>
      </c>
      <c r="U22" s="32">
        <f>+U21/$T21*100</f>
        <v>27.42144170157708</v>
      </c>
      <c r="V22" s="32">
        <f>+V21/$T21*100</f>
        <v>26.33349900988537</v>
      </c>
      <c r="W22" s="32">
        <f>+W21/$T21*100</f>
        <v>23.054286683549897</v>
      </c>
      <c r="X22" s="32">
        <f>+X21/$T21*100</f>
        <v>23.190378137006622</v>
      </c>
      <c r="Y22" s="32">
        <f>+Y21/$Y21*100</f>
        <v>100</v>
      </c>
      <c r="Z22" s="32">
        <f>+Z21/$Y21*100</f>
        <v>27.3572570100247</v>
      </c>
      <c r="AA22" s="32">
        <f>+AA21/$Y21*100</f>
        <v>26.26804317542795</v>
      </c>
      <c r="AB22" s="32">
        <f>+AB21/$Y21*100</f>
        <v>23.20593790327405</v>
      </c>
      <c r="AC22" s="32">
        <f>+AC21/$Y21*100</f>
        <v>23.1687619112733</v>
      </c>
      <c r="AD22" s="32">
        <f>+AD21/$AD21*100</f>
        <v>100</v>
      </c>
      <c r="AE22" s="32">
        <f>+AE21/$AD21*100</f>
        <v>27.542086910876982</v>
      </c>
      <c r="AF22" s="32">
        <f>+AF21/$AD21*100</f>
        <v>26.492257508154925</v>
      </c>
      <c r="AG22" s="32">
        <f>+AG21/$AD21*100</f>
        <v>22.688969292489972</v>
      </c>
      <c r="AH22" s="32">
        <f>+AH21/$AD21*100</f>
        <v>23.277154962318622</v>
      </c>
      <c r="AI22" s="32">
        <f>+AI21/$AI21*100</f>
        <v>100</v>
      </c>
      <c r="AJ22" s="32">
        <f>+AJ21/$AI21*100</f>
        <v>27.54179308703671</v>
      </c>
      <c r="AK22" s="32">
        <f>+AK21/$AI21*100</f>
        <v>26.4178912090745</v>
      </c>
      <c r="AL22" s="32">
        <f>+AL21/$AI21*100</f>
        <v>22.65403454498582</v>
      </c>
      <c r="AM22" s="32">
        <f>+AM21/$AI21*100</f>
        <v>23.386281158902968</v>
      </c>
    </row>
    <row r="23" spans="1:39" ht="12.75">
      <c r="A23" s="21" t="s">
        <v>17</v>
      </c>
      <c r="B23" s="17">
        <v>46594</v>
      </c>
      <c r="C23" s="17">
        <v>45069</v>
      </c>
      <c r="D23" s="17">
        <v>44451</v>
      </c>
      <c r="E23" s="12">
        <f>SUM(F23:I23)</f>
        <v>170345</v>
      </c>
      <c r="F23" s="12">
        <v>43549</v>
      </c>
      <c r="G23" s="12">
        <v>43275</v>
      </c>
      <c r="H23" s="18">
        <v>42008</v>
      </c>
      <c r="I23" s="18">
        <v>41513</v>
      </c>
      <c r="J23" s="12">
        <f>41694+39837+38273+37893</f>
        <v>157697</v>
      </c>
      <c r="K23" s="18">
        <v>41694</v>
      </c>
      <c r="L23" s="18">
        <v>39837</v>
      </c>
      <c r="M23" s="18">
        <v>38273</v>
      </c>
      <c r="N23" s="18">
        <v>37893</v>
      </c>
      <c r="O23" s="17">
        <v>150910</v>
      </c>
      <c r="P23" s="18">
        <v>40168</v>
      </c>
      <c r="Q23" s="18">
        <v>38001</v>
      </c>
      <c r="R23" s="18">
        <v>36461</v>
      </c>
      <c r="S23" s="18">
        <v>36281</v>
      </c>
      <c r="T23" s="17">
        <v>145865</v>
      </c>
      <c r="U23" s="18">
        <v>39176</v>
      </c>
      <c r="V23" s="18">
        <v>36872</v>
      </c>
      <c r="W23" s="18">
        <v>35112</v>
      </c>
      <c r="X23" s="18">
        <v>34705</v>
      </c>
      <c r="Y23" s="17">
        <v>133130</v>
      </c>
      <c r="Z23" s="18">
        <v>35986</v>
      </c>
      <c r="AA23" s="18">
        <v>33539</v>
      </c>
      <c r="AB23" s="18">
        <v>31992</v>
      </c>
      <c r="AC23" s="18">
        <v>31613</v>
      </c>
      <c r="AD23" s="17">
        <v>123121</v>
      </c>
      <c r="AE23" s="12">
        <v>38852</v>
      </c>
      <c r="AF23" s="12">
        <v>25657</v>
      </c>
      <c r="AG23" s="12">
        <v>27479</v>
      </c>
      <c r="AH23" s="12">
        <v>31134</v>
      </c>
      <c r="AI23" s="18">
        <v>110136</v>
      </c>
      <c r="AJ23" s="12">
        <v>34183</v>
      </c>
      <c r="AK23" s="18">
        <v>23166</v>
      </c>
      <c r="AL23" s="18">
        <v>25051</v>
      </c>
      <c r="AM23" s="18">
        <v>27736</v>
      </c>
    </row>
    <row r="24" spans="1:39" ht="12.75">
      <c r="A24" s="21" t="s">
        <v>18</v>
      </c>
      <c r="B24" s="21"/>
      <c r="C24" s="31"/>
      <c r="D24" s="31"/>
      <c r="E24" s="32">
        <f>+E23/$E23*100</f>
        <v>100</v>
      </c>
      <c r="F24" s="32">
        <f>+F23/$E23*100</f>
        <v>25.565176553465026</v>
      </c>
      <c r="G24" s="32">
        <f>+G23/$E23*100</f>
        <v>25.40432651383956</v>
      </c>
      <c r="H24" s="32">
        <f>+H23/$E23*100</f>
        <v>24.660541841556842</v>
      </c>
      <c r="I24" s="32">
        <f>+I23/$E23*100</f>
        <v>24.36995509113857</v>
      </c>
      <c r="J24" s="32">
        <f>+J23/$J23*100</f>
        <v>100</v>
      </c>
      <c r="K24" s="32">
        <f>+K23/$J23*100</f>
        <v>26.439310830263103</v>
      </c>
      <c r="L24" s="32">
        <f>+L23/$J23*100</f>
        <v>25.261736114193674</v>
      </c>
      <c r="M24" s="32">
        <f>+M23/$J23*100</f>
        <v>24.269960747509465</v>
      </c>
      <c r="N24" s="32">
        <f>+N23/$J23*100</f>
        <v>24.02899230803376</v>
      </c>
      <c r="O24" s="32">
        <f>+O23/$O23*100</f>
        <v>100</v>
      </c>
      <c r="P24" s="32">
        <f>+P23/$O23*100</f>
        <v>26.617189053077993</v>
      </c>
      <c r="Q24" s="32">
        <f>+Q23/$O23*100</f>
        <v>25.181233847988864</v>
      </c>
      <c r="R24" s="32">
        <f>+R23/$O23*100</f>
        <v>24.160758067722483</v>
      </c>
      <c r="S24" s="32">
        <f>+S23/$O23*100</f>
        <v>24.04148167782122</v>
      </c>
      <c r="T24" s="32">
        <f>+T23/$T23*100</f>
        <v>100</v>
      </c>
      <c r="U24" s="32">
        <f>+U23/$T23*100</f>
        <v>26.857710897062354</v>
      </c>
      <c r="V24" s="32">
        <f>+V23/$T23*100</f>
        <v>25.278168169197546</v>
      </c>
      <c r="W24" s="32">
        <f>+W23/$T23*100</f>
        <v>24.071573029856374</v>
      </c>
      <c r="X24" s="32">
        <f>+X23/$T23*100</f>
        <v>23.79254790388373</v>
      </c>
      <c r="Y24" s="32">
        <f>+Y23/$Y23*100</f>
        <v>100</v>
      </c>
      <c r="Z24" s="32">
        <f>+Z23/$Y23*100</f>
        <v>27.030721850822502</v>
      </c>
      <c r="AA24" s="32">
        <f>+AA23/$Y23*100</f>
        <v>25.192668819950427</v>
      </c>
      <c r="AB24" s="32">
        <f>+AB23/$Y23*100</f>
        <v>24.030646736272814</v>
      </c>
      <c r="AC24" s="32">
        <f>+AC23/$Y23*100</f>
        <v>23.745962592954257</v>
      </c>
      <c r="AD24" s="32">
        <f>+AD23/$AD23*100</f>
        <v>100</v>
      </c>
      <c r="AE24" s="32">
        <f>+AE23/$AD23*100</f>
        <v>31.555949025755154</v>
      </c>
      <c r="AF24" s="32">
        <f>+AF23/$AD23*100</f>
        <v>20.83884958699166</v>
      </c>
      <c r="AG24" s="32">
        <f>+AG23/$AD23*100</f>
        <v>22.318694617490113</v>
      </c>
      <c r="AH24" s="32">
        <f>+AH23/$AD23*100</f>
        <v>25.28731897889068</v>
      </c>
      <c r="AI24" s="32">
        <f>+AI23/$AI23*100</f>
        <v>100</v>
      </c>
      <c r="AJ24" s="32">
        <f>+AJ23/$AI23*100</f>
        <v>31.037081426599837</v>
      </c>
      <c r="AK24" s="32">
        <f>+AK23/$AI23*100</f>
        <v>21.03399433427762</v>
      </c>
      <c r="AL24" s="32">
        <f>+AL23/$AI23*100</f>
        <v>22.74551463644948</v>
      </c>
      <c r="AM24" s="32">
        <f>+AM23/$AI23*100</f>
        <v>25.183409602673056</v>
      </c>
    </row>
    <row r="25" spans="1:39" ht="12.75">
      <c r="A25" s="21"/>
      <c r="B25" s="21"/>
      <c r="C25" s="17"/>
      <c r="D25" s="17"/>
      <c r="E25" s="12"/>
      <c r="F25" s="12"/>
      <c r="G25" s="12"/>
      <c r="H25" s="32"/>
      <c r="I25" s="32"/>
      <c r="J25" s="12"/>
      <c r="K25" s="32"/>
      <c r="L25" s="32"/>
      <c r="M25" s="32"/>
      <c r="N25" s="32"/>
      <c r="O25" s="12"/>
      <c r="P25" s="32"/>
      <c r="Q25" s="32"/>
      <c r="R25" s="32"/>
      <c r="S25" s="32"/>
      <c r="T25" s="12"/>
      <c r="U25" s="32"/>
      <c r="V25" s="32"/>
      <c r="W25" s="32"/>
      <c r="X25" s="32"/>
      <c r="Y25" s="12"/>
      <c r="Z25" s="32"/>
      <c r="AA25" s="32"/>
      <c r="AB25" s="32"/>
      <c r="AC25" s="32"/>
      <c r="AD25" s="17"/>
      <c r="AE25" s="12"/>
      <c r="AF25" s="12"/>
      <c r="AG25" s="12"/>
      <c r="AH25" s="12"/>
      <c r="AI25" s="32"/>
      <c r="AJ25" s="12"/>
      <c r="AK25" s="32"/>
      <c r="AL25" s="32"/>
      <c r="AM25" s="32"/>
    </row>
    <row r="26" spans="1:39" ht="12.75">
      <c r="A26" s="21" t="s">
        <v>19</v>
      </c>
      <c r="B26" s="17">
        <v>45659</v>
      </c>
      <c r="C26" s="17">
        <v>46188</v>
      </c>
      <c r="D26" s="17">
        <v>39975</v>
      </c>
      <c r="E26" s="12">
        <f>SUM(F26:I26)</f>
        <v>181762</v>
      </c>
      <c r="F26" s="12">
        <v>56606</v>
      </c>
      <c r="G26" s="33">
        <v>44404</v>
      </c>
      <c r="H26" s="18">
        <v>42403</v>
      </c>
      <c r="I26" s="18">
        <v>38349</v>
      </c>
      <c r="J26" s="12">
        <f>52559+42036+39841+36124</f>
        <v>170560</v>
      </c>
      <c r="K26" s="18">
        <v>52559</v>
      </c>
      <c r="L26" s="18">
        <v>42036</v>
      </c>
      <c r="M26" s="18">
        <v>39841</v>
      </c>
      <c r="N26" s="18">
        <v>36124</v>
      </c>
      <c r="O26" s="17">
        <v>161900</v>
      </c>
      <c r="P26" s="18">
        <v>50963</v>
      </c>
      <c r="Q26" s="18">
        <v>38488</v>
      </c>
      <c r="R26" s="18">
        <v>38521</v>
      </c>
      <c r="S26" s="18">
        <v>33927</v>
      </c>
      <c r="T26" s="17">
        <v>152523</v>
      </c>
      <c r="U26" s="18">
        <v>48738</v>
      </c>
      <c r="V26" s="18">
        <v>35643</v>
      </c>
      <c r="W26" s="18">
        <v>34811</v>
      </c>
      <c r="X26" s="18">
        <v>33331</v>
      </c>
      <c r="Y26" s="17">
        <v>136069</v>
      </c>
      <c r="Z26" s="18">
        <v>43777</v>
      </c>
      <c r="AA26" s="18">
        <v>30410</v>
      </c>
      <c r="AB26" s="18">
        <v>32709</v>
      </c>
      <c r="AC26" s="18">
        <v>29173</v>
      </c>
      <c r="AD26" s="17">
        <v>124351</v>
      </c>
      <c r="AE26" s="12">
        <v>39574</v>
      </c>
      <c r="AF26" s="12">
        <v>29495</v>
      </c>
      <c r="AG26" s="33">
        <v>28019</v>
      </c>
      <c r="AH26" s="12">
        <v>27264</v>
      </c>
      <c r="AI26" s="18">
        <v>110840</v>
      </c>
      <c r="AJ26" s="12">
        <v>34289</v>
      </c>
      <c r="AK26" s="18">
        <v>25851</v>
      </c>
      <c r="AL26" s="18">
        <v>25169</v>
      </c>
      <c r="AM26" s="18">
        <v>25530</v>
      </c>
    </row>
    <row r="27" spans="1:39" ht="12.75">
      <c r="A27" s="28" t="s">
        <v>20</v>
      </c>
      <c r="B27" s="28"/>
      <c r="C27" s="44"/>
      <c r="D27" s="44"/>
      <c r="E27" s="34">
        <f>+E26/$E26*100</f>
        <v>100</v>
      </c>
      <c r="F27" s="34">
        <f>+F26/$E26*100</f>
        <v>31.142923163257446</v>
      </c>
      <c r="G27" s="34">
        <f>+G26/$E26*100</f>
        <v>24.429748792376845</v>
      </c>
      <c r="H27" s="34">
        <f>+H26/$E26*100</f>
        <v>23.32885861731275</v>
      </c>
      <c r="I27" s="34">
        <f>+I26/$E26*100</f>
        <v>21.09846942705296</v>
      </c>
      <c r="J27" s="34">
        <f>+J26/$J26*100</f>
        <v>100</v>
      </c>
      <c r="K27" s="34">
        <f>+K26/$J26*100</f>
        <v>30.815548780487806</v>
      </c>
      <c r="L27" s="34">
        <f>+L26/$J26*100</f>
        <v>24.645872420262663</v>
      </c>
      <c r="M27" s="34">
        <f>+M26/$J26*100</f>
        <v>23.358935272045027</v>
      </c>
      <c r="N27" s="34">
        <f>+N26/$J26*100</f>
        <v>21.179643527204504</v>
      </c>
      <c r="O27" s="34">
        <f>+O26/$O26*100</f>
        <v>100</v>
      </c>
      <c r="P27" s="34">
        <f>+P26/$O26*100</f>
        <v>31.478072884496605</v>
      </c>
      <c r="Q27" s="34">
        <f>+Q26/$O26*100</f>
        <v>23.77269919703521</v>
      </c>
      <c r="R27" s="34">
        <f>+R26/$O26*100</f>
        <v>23.793082149474984</v>
      </c>
      <c r="S27" s="34">
        <f>+S26/$O26*100</f>
        <v>20.955528103767758</v>
      </c>
      <c r="T27" s="34">
        <f>+T26/$T26*100</f>
        <v>100</v>
      </c>
      <c r="U27" s="34">
        <f>+U26/$T26*100</f>
        <v>31.954524891327868</v>
      </c>
      <c r="V27" s="34">
        <f>+V26/$T26*100</f>
        <v>23.36893452135088</v>
      </c>
      <c r="W27" s="34">
        <f>+W26/$T26*100</f>
        <v>22.8234430217082</v>
      </c>
      <c r="X27" s="34">
        <f>+X26/$T26*100</f>
        <v>21.853097565613055</v>
      </c>
      <c r="Y27" s="34">
        <f>+Y26/$Y26*100</f>
        <v>100</v>
      </c>
      <c r="Z27" s="34">
        <f>+Z26/$Y26*100</f>
        <v>32.17264770079886</v>
      </c>
      <c r="AA27" s="34">
        <f>+AA26/$Y26*100</f>
        <v>22.348955309438594</v>
      </c>
      <c r="AB27" s="34">
        <f>+AB26/$Y26*100</f>
        <v>24.038539270517166</v>
      </c>
      <c r="AC27" s="34">
        <f>+AC26/$Y26*100</f>
        <v>21.439857719245385</v>
      </c>
      <c r="AD27" s="34">
        <f>+AD26/$AD26*100</f>
        <v>100</v>
      </c>
      <c r="AE27" s="34">
        <f>+AE26/$AD26*100</f>
        <v>31.82443245329752</v>
      </c>
      <c r="AF27" s="34">
        <f>+AF26/$AD26*100</f>
        <v>23.719149825896054</v>
      </c>
      <c r="AG27" s="34">
        <f>+AG26/$AD26*100</f>
        <v>22.532187115503696</v>
      </c>
      <c r="AH27" s="34">
        <f>+AH26/$AD26*100</f>
        <v>21.925034780580777</v>
      </c>
      <c r="AI27" s="34">
        <f>+AI26/$AI26*100</f>
        <v>100</v>
      </c>
      <c r="AJ27" s="34">
        <f>+AJ26/$AI26*100</f>
        <v>30.935582822085887</v>
      </c>
      <c r="AK27" s="34">
        <f>+AK26/$AI26*100</f>
        <v>23.322807650667627</v>
      </c>
      <c r="AL27" s="34">
        <f>+AL26/$AI26*100</f>
        <v>22.7075063154096</v>
      </c>
      <c r="AM27" s="34">
        <f>+AM26/$AI26*100</f>
        <v>23.033201010465536</v>
      </c>
    </row>
    <row r="28" spans="1:39" ht="12.75">
      <c r="A28" s="19"/>
      <c r="B28" s="19"/>
      <c r="C28" s="17"/>
      <c r="D28" s="17"/>
      <c r="E28" s="12"/>
      <c r="F28" s="12"/>
      <c r="G28" s="12"/>
      <c r="H28" s="19"/>
      <c r="I28" s="19"/>
      <c r="J28" s="12"/>
      <c r="K28" s="19"/>
      <c r="L28" s="19"/>
      <c r="M28" s="19"/>
      <c r="N28" s="19"/>
      <c r="O28" s="19"/>
      <c r="P28" s="19"/>
      <c r="Q28" s="19"/>
      <c r="R28" s="19"/>
      <c r="S28" s="19"/>
      <c r="T28" s="8"/>
      <c r="U28" s="8"/>
      <c r="V28" s="8"/>
      <c r="W28" s="19"/>
      <c r="X28" s="19"/>
      <c r="Y28" s="11"/>
      <c r="Z28" s="11"/>
      <c r="AA28" s="11"/>
      <c r="AB28" s="11"/>
      <c r="AC28" s="12"/>
      <c r="AD28" s="17"/>
      <c r="AE28" s="12"/>
      <c r="AF28" s="12"/>
      <c r="AG28" s="12"/>
      <c r="AH28" s="12"/>
      <c r="AI28" s="19"/>
      <c r="AJ28" s="12"/>
      <c r="AK28" s="19"/>
      <c r="AL28" s="19"/>
      <c r="AM28" s="19"/>
    </row>
    <row r="29" spans="1:39" ht="12.75">
      <c r="A29" s="21" t="s">
        <v>21</v>
      </c>
      <c r="B29" s="17">
        <v>386627</v>
      </c>
      <c r="C29" s="17">
        <v>325164</v>
      </c>
      <c r="D29" s="17">
        <v>329174</v>
      </c>
      <c r="E29" s="12">
        <f>SUM(F29:I29)</f>
        <v>1321017</v>
      </c>
      <c r="F29" s="12">
        <v>359314</v>
      </c>
      <c r="G29" s="12">
        <v>350290</v>
      </c>
      <c r="H29" s="18">
        <v>300080</v>
      </c>
      <c r="I29" s="18">
        <v>311333</v>
      </c>
      <c r="J29" s="12">
        <f>342678+343314+284388+296330</f>
        <v>1266710</v>
      </c>
      <c r="K29" s="18">
        <v>342678</v>
      </c>
      <c r="L29" s="18">
        <v>343314</v>
      </c>
      <c r="M29" s="18">
        <v>284388</v>
      </c>
      <c r="N29" s="18">
        <v>296330</v>
      </c>
      <c r="O29" s="17">
        <v>1198685</v>
      </c>
      <c r="P29" s="18">
        <v>322431</v>
      </c>
      <c r="Q29" s="18">
        <v>323296</v>
      </c>
      <c r="R29" s="18">
        <v>269840</v>
      </c>
      <c r="S29" s="18">
        <v>283119</v>
      </c>
      <c r="T29" s="17">
        <v>1148500</v>
      </c>
      <c r="U29" s="18">
        <v>316360</v>
      </c>
      <c r="V29" s="18">
        <v>310150</v>
      </c>
      <c r="W29" s="18">
        <v>252301</v>
      </c>
      <c r="X29" s="18">
        <v>269689</v>
      </c>
      <c r="Y29" s="17">
        <v>1083054</v>
      </c>
      <c r="Z29" s="18">
        <v>299295</v>
      </c>
      <c r="AA29" s="18">
        <v>292671</v>
      </c>
      <c r="AB29" s="18">
        <v>238880</v>
      </c>
      <c r="AC29" s="18">
        <v>252208</v>
      </c>
      <c r="AD29" s="17">
        <v>1012816</v>
      </c>
      <c r="AE29" s="12">
        <v>282510</v>
      </c>
      <c r="AF29" s="12">
        <v>272268</v>
      </c>
      <c r="AG29" s="12">
        <v>218748</v>
      </c>
      <c r="AH29" s="12">
        <v>239290</v>
      </c>
      <c r="AI29" s="18">
        <v>964390</v>
      </c>
      <c r="AJ29" s="12">
        <v>269080</v>
      </c>
      <c r="AK29" s="18">
        <v>260276</v>
      </c>
      <c r="AL29" s="18">
        <v>206283</v>
      </c>
      <c r="AM29" s="18">
        <v>228750</v>
      </c>
    </row>
    <row r="30" spans="1:39" ht="12.75">
      <c r="A30" s="28"/>
      <c r="B30" s="26"/>
      <c r="C30" s="26"/>
      <c r="D30" s="26"/>
      <c r="E30" s="34">
        <f>+E29/$E29*100</f>
        <v>100</v>
      </c>
      <c r="F30" s="34">
        <f>+F29/$E29*100</f>
        <v>27.199801365160326</v>
      </c>
      <c r="G30" s="34">
        <f>+G29/$E29*100</f>
        <v>26.51669130677349</v>
      </c>
      <c r="H30" s="34">
        <f>+H29/$E29*100</f>
        <v>22.715831817455793</v>
      </c>
      <c r="I30" s="34">
        <f>+I29/$E29*100</f>
        <v>23.567675510610385</v>
      </c>
      <c r="J30" s="34">
        <f>+J29/$J29*100</f>
        <v>100</v>
      </c>
      <c r="K30" s="34">
        <f>+K29/$J29*100</f>
        <v>27.052600832076795</v>
      </c>
      <c r="L30" s="34">
        <f>+L29/$J29*100</f>
        <v>27.102809640722818</v>
      </c>
      <c r="M30" s="34">
        <f>+M29/$J29*100</f>
        <v>22.450916152868455</v>
      </c>
      <c r="N30" s="34">
        <f>+N29/$J29*100</f>
        <v>23.39367337433193</v>
      </c>
      <c r="O30" s="34">
        <f>+O29/$O29*100</f>
        <v>100</v>
      </c>
      <c r="P30" s="34">
        <f>+P29/$O29*100</f>
        <v>26.898726521146088</v>
      </c>
      <c r="Q30" s="34">
        <f>+Q29/$O29*100</f>
        <v>26.97088893245515</v>
      </c>
      <c r="R30" s="34">
        <f>+R29/$O29*100</f>
        <v>22.511335338308232</v>
      </c>
      <c r="S30" s="34">
        <f>+S29/$O29*100</f>
        <v>23.61913263284349</v>
      </c>
      <c r="T30" s="34">
        <f>+T29/$T29*100</f>
        <v>100</v>
      </c>
      <c r="U30" s="34">
        <f>+U29/$T29*100</f>
        <v>27.545494122768826</v>
      </c>
      <c r="V30" s="34">
        <f>+V29/$T29*100</f>
        <v>27.0047888550283</v>
      </c>
      <c r="W30" s="34">
        <f>+W29/$T29*100</f>
        <v>21.967871136264694</v>
      </c>
      <c r="X30" s="34">
        <f>+X29/$T29*100</f>
        <v>23.481845885938178</v>
      </c>
      <c r="Y30" s="34">
        <f>+Y29/$Y29*100</f>
        <v>100</v>
      </c>
      <c r="Z30" s="34">
        <f>+Z29/$Y29*100</f>
        <v>27.634356181686233</v>
      </c>
      <c r="AA30" s="34">
        <f>+AA29/$Y29*100</f>
        <v>27.02275232813876</v>
      </c>
      <c r="AB30" s="34">
        <f>+AB29/$Y29*100</f>
        <v>22.056148631554844</v>
      </c>
      <c r="AC30" s="34">
        <f>+AC29/$Y29*100</f>
        <v>23.286742858620162</v>
      </c>
      <c r="AD30" s="34">
        <f>+AD29/$AD29*100</f>
        <v>100</v>
      </c>
      <c r="AE30" s="34">
        <f>+AE29/$AD29*100</f>
        <v>27.893516690099684</v>
      </c>
      <c r="AF30" s="34">
        <f>+AF29/$AD29*100</f>
        <v>26.882276741283707</v>
      </c>
      <c r="AG30" s="34">
        <f>+AG29/$AD29*100</f>
        <v>21.598000031595078</v>
      </c>
      <c r="AH30" s="34">
        <f>+AH29/$AD29*100</f>
        <v>23.62620653702153</v>
      </c>
      <c r="AI30" s="34">
        <f>+AI29/$AI29*100</f>
        <v>100</v>
      </c>
      <c r="AJ30" s="34">
        <f>+AJ29/$AI29*100</f>
        <v>27.90157508891631</v>
      </c>
      <c r="AK30" s="34">
        <f>+AK29/$AI29*100</f>
        <v>26.98866641089186</v>
      </c>
      <c r="AL30" s="34">
        <f>+AL29/$AI29*100</f>
        <v>21.38999782245772</v>
      </c>
      <c r="AM30" s="34">
        <f>+AM29/$AI29*100</f>
        <v>23.71965698524456</v>
      </c>
    </row>
    <row r="31" spans="1:39" ht="12.75">
      <c r="A31" s="19"/>
      <c r="B31" s="19"/>
      <c r="C31" s="12"/>
      <c r="D31" s="12"/>
      <c r="E31" s="12"/>
      <c r="F31" s="12"/>
      <c r="G31" s="12"/>
      <c r="H31" s="19"/>
      <c r="I31" s="19"/>
      <c r="J31" s="12"/>
      <c r="K31" s="19"/>
      <c r="L31" s="19"/>
      <c r="M31" s="19"/>
      <c r="N31" s="19"/>
      <c r="O31" s="12"/>
      <c r="P31" s="19"/>
      <c r="Q31" s="19"/>
      <c r="R31" s="19"/>
      <c r="S31" s="19"/>
      <c r="T31" s="19"/>
      <c r="U31" s="8"/>
      <c r="V31" s="8"/>
      <c r="W31" s="19"/>
      <c r="X31" s="19"/>
      <c r="Y31" s="11"/>
      <c r="Z31" s="11"/>
      <c r="AA31" s="11"/>
      <c r="AB31" s="11"/>
      <c r="AC31" s="12"/>
      <c r="AD31" s="12"/>
      <c r="AE31" s="12"/>
      <c r="AF31" s="12"/>
      <c r="AG31" s="12"/>
      <c r="AH31" s="12"/>
      <c r="AI31" s="19"/>
      <c r="AJ31" s="12"/>
      <c r="AK31" s="19"/>
      <c r="AL31" s="19"/>
      <c r="AM31" s="19"/>
    </row>
    <row r="32" spans="1:39" ht="12.75">
      <c r="A32" s="6" t="s">
        <v>22</v>
      </c>
      <c r="B32" s="6"/>
      <c r="C32" s="12"/>
      <c r="D32" s="12"/>
      <c r="E32" s="12"/>
      <c r="F32" s="12"/>
      <c r="G32" s="30"/>
      <c r="H32" s="8"/>
      <c r="I32" s="12"/>
      <c r="J32" s="9"/>
      <c r="K32" s="12"/>
      <c r="L32" s="8"/>
      <c r="M32" s="12"/>
      <c r="N32" s="12"/>
      <c r="O32" s="12"/>
      <c r="P32" s="8"/>
      <c r="Q32" s="8"/>
      <c r="R32" s="8"/>
      <c r="S32" s="8"/>
      <c r="T32" s="8"/>
      <c r="U32" s="8"/>
      <c r="V32" s="8"/>
      <c r="W32" s="8"/>
      <c r="X32" s="8"/>
      <c r="Y32" s="12"/>
      <c r="Z32" s="8"/>
      <c r="AA32" s="8"/>
      <c r="AB32" s="8"/>
      <c r="AC32" s="12"/>
      <c r="AD32" s="30"/>
      <c r="AE32" s="12"/>
      <c r="AF32" s="12"/>
      <c r="AG32" s="12"/>
      <c r="AH32" s="12"/>
      <c r="AI32" s="12"/>
      <c r="AJ32" s="12"/>
      <c r="AK32" s="8"/>
      <c r="AL32" s="8"/>
      <c r="AM32" s="12"/>
    </row>
    <row r="33" spans="1:39" ht="12.75">
      <c r="A33" s="21" t="s">
        <v>11</v>
      </c>
      <c r="B33" s="40">
        <f aca="true" t="shared" si="0" ref="B33:AH33">+((B11-G11)/G11*100)</f>
        <v>16.886285444446944</v>
      </c>
      <c r="C33" s="40">
        <f t="shared" si="0"/>
        <v>7.407065768840512</v>
      </c>
      <c r="D33" s="40">
        <f t="shared" si="0"/>
        <v>1.7372376119568533</v>
      </c>
      <c r="E33" s="40">
        <f t="shared" si="0"/>
        <v>-4.287503328041336</v>
      </c>
      <c r="F33" s="40">
        <f t="shared" si="0"/>
        <v>-2.785212124316503</v>
      </c>
      <c r="G33" s="40">
        <f t="shared" si="0"/>
        <v>-9.814339745084718</v>
      </c>
      <c r="H33" s="40">
        <f t="shared" si="0"/>
        <v>-2.8880090295071397</v>
      </c>
      <c r="I33" s="40">
        <f t="shared" si="0"/>
        <v>0.5885306259065045</v>
      </c>
      <c r="J33" s="40">
        <f>+((J11-O11)/O11*100)</f>
        <v>6.420943272806137</v>
      </c>
      <c r="K33" s="40">
        <f>+((K11-P11)/P11*100)</f>
        <v>8.31229715109989</v>
      </c>
      <c r="L33" s="40">
        <f>+((L11-Q11)/Q11*100)</f>
        <v>6.179950689592059</v>
      </c>
      <c r="M33" s="40">
        <f>+((M11-R11)/R11*100)</f>
        <v>7.043955200981896</v>
      </c>
      <c r="N33" s="40">
        <f>+((N11-S11)/S11*100)</f>
        <v>4.290659452540943</v>
      </c>
      <c r="O33" s="40">
        <f t="shared" si="0"/>
        <v>-1.3679866961999985</v>
      </c>
      <c r="P33" s="40">
        <f t="shared" si="0"/>
        <v>-5.342208568015019</v>
      </c>
      <c r="Q33" s="40">
        <f t="shared" si="0"/>
        <v>-1.4556565838753144</v>
      </c>
      <c r="R33" s="40">
        <f t="shared" si="0"/>
        <v>4.547277247573984</v>
      </c>
      <c r="S33" s="40">
        <f t="shared" si="0"/>
        <v>-1.1388145975325683</v>
      </c>
      <c r="T33" s="40">
        <f t="shared" si="0"/>
        <v>0.4996515268671052</v>
      </c>
      <c r="U33" s="40">
        <f t="shared" si="0"/>
        <v>-1.9388976864547527</v>
      </c>
      <c r="V33" s="40">
        <f t="shared" si="0"/>
        <v>-0.19589571994324317</v>
      </c>
      <c r="W33" s="40">
        <f t="shared" si="0"/>
        <v>0.5463158955750429</v>
      </c>
      <c r="X33" s="40">
        <f t="shared" si="0"/>
        <v>4.290320161955463</v>
      </c>
      <c r="Y33" s="40">
        <f t="shared" si="0"/>
        <v>6.503170341702641</v>
      </c>
      <c r="Z33" s="40">
        <f t="shared" si="0"/>
        <v>10.929734361610969</v>
      </c>
      <c r="AA33" s="40">
        <f t="shared" si="0"/>
        <v>5.484317755339112</v>
      </c>
      <c r="AB33" s="40">
        <f t="shared" si="0"/>
        <v>4.941928113562801</v>
      </c>
      <c r="AC33" s="40">
        <f t="shared" si="0"/>
        <v>4.237659048988652</v>
      </c>
      <c r="AD33" s="40">
        <f t="shared" si="0"/>
        <v>-1.9196569247096067</v>
      </c>
      <c r="AE33" s="40">
        <f t="shared" si="0"/>
        <v>-4.9957938726221816</v>
      </c>
      <c r="AF33" s="40">
        <f t="shared" si="0"/>
        <v>-2.435622200669115</v>
      </c>
      <c r="AG33" s="40">
        <f t="shared" si="0"/>
        <v>1.7193888530234558</v>
      </c>
      <c r="AH33" s="40">
        <f t="shared" si="0"/>
        <v>-0.2836835214165472</v>
      </c>
      <c r="AI33" s="43"/>
      <c r="AJ33" s="12"/>
      <c r="AK33" s="8"/>
      <c r="AL33" s="8"/>
      <c r="AM33" s="8"/>
    </row>
    <row r="34" spans="1:39" ht="12.75">
      <c r="A34" s="21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3"/>
      <c r="AJ34" s="12"/>
      <c r="AK34" s="8"/>
      <c r="AL34" s="8"/>
      <c r="AM34" s="8"/>
    </row>
    <row r="35" spans="1:39" ht="12.75">
      <c r="A35" s="21" t="s">
        <v>12</v>
      </c>
      <c r="B35" s="40">
        <f aca="true" t="shared" si="1" ref="B35:AH35">+((B13-G13)/G13*100)</f>
        <v>4.18170504044804</v>
      </c>
      <c r="C35" s="40">
        <f t="shared" si="1"/>
        <v>2.243676910524884</v>
      </c>
      <c r="D35" s="40">
        <f t="shared" si="1"/>
        <v>3.0581459133296764</v>
      </c>
      <c r="E35" s="40">
        <f t="shared" si="1"/>
        <v>7.921557601743165</v>
      </c>
      <c r="F35" s="40">
        <f t="shared" si="1"/>
        <v>3.18807044607276</v>
      </c>
      <c r="G35" s="40">
        <f t="shared" si="1"/>
        <v>7.563587684069612</v>
      </c>
      <c r="H35" s="40">
        <f t="shared" si="1"/>
        <v>10.073342314024847</v>
      </c>
      <c r="I35" s="40">
        <f t="shared" si="1"/>
        <v>11.771919068056407</v>
      </c>
      <c r="J35" s="40">
        <f>+((J13-O13)/O13*100)</f>
        <v>1.879766550896917</v>
      </c>
      <c r="K35" s="40">
        <f>+((K13-P13)/P13*100)</f>
        <v>2.747325320301149</v>
      </c>
      <c r="L35" s="40">
        <f>+((L13-Q13)/Q13*100)</f>
        <v>4.812684158832608</v>
      </c>
      <c r="M35" s="40">
        <f>+((M13-R13)/R13*100)</f>
        <v>0.9824667472793228</v>
      </c>
      <c r="N35" s="40">
        <f>+((N13-S13)/S13*100)</f>
        <v>-1.3756613756613756</v>
      </c>
      <c r="O35" s="40">
        <f t="shared" si="1"/>
        <v>3.7944105842128732</v>
      </c>
      <c r="P35" s="40">
        <f t="shared" si="1"/>
        <v>1.270733012306046</v>
      </c>
      <c r="Q35" s="40">
        <f t="shared" si="1"/>
        <v>4.670289322954913</v>
      </c>
      <c r="R35" s="40">
        <f t="shared" si="1"/>
        <v>4.156171284634761</v>
      </c>
      <c r="S35" s="40">
        <f t="shared" si="1"/>
        <v>5.485568489874023</v>
      </c>
      <c r="T35" s="40">
        <f t="shared" si="1"/>
        <v>3.5082320356977994</v>
      </c>
      <c r="U35" s="40">
        <f t="shared" si="1"/>
        <v>5.414551607445008</v>
      </c>
      <c r="V35" s="40">
        <f t="shared" si="1"/>
        <v>2.6379258365993365</v>
      </c>
      <c r="W35" s="40">
        <f t="shared" si="1"/>
        <v>4.783899703068294</v>
      </c>
      <c r="X35" s="40">
        <f t="shared" si="1"/>
        <v>1.014819587628866</v>
      </c>
      <c r="Y35" s="40">
        <f t="shared" si="1"/>
        <v>2.5078864353312302</v>
      </c>
      <c r="Z35" s="40">
        <f t="shared" si="1"/>
        <v>0.12706480304955528</v>
      </c>
      <c r="AA35" s="40">
        <f t="shared" si="1"/>
        <v>1.7796870205584534</v>
      </c>
      <c r="AB35" s="40">
        <f t="shared" si="1"/>
        <v>4.265565875472997</v>
      </c>
      <c r="AC35" s="40">
        <f t="shared" si="1"/>
        <v>4.406323578876556</v>
      </c>
      <c r="AD35" s="40">
        <f t="shared" si="1"/>
        <v>9.01431457679577</v>
      </c>
      <c r="AE35" s="40">
        <f t="shared" si="1"/>
        <v>7.775410833840536</v>
      </c>
      <c r="AF35" s="40">
        <f t="shared" si="1"/>
        <v>9.989875126560918</v>
      </c>
      <c r="AG35" s="40">
        <f t="shared" si="1"/>
        <v>9.553420011305823</v>
      </c>
      <c r="AH35" s="40">
        <f t="shared" si="1"/>
        <v>8.921047810954388</v>
      </c>
      <c r="AI35" s="43"/>
      <c r="AJ35" s="12"/>
      <c r="AK35" s="8"/>
      <c r="AL35" s="8"/>
      <c r="AM35" s="8"/>
    </row>
    <row r="36" spans="1:39" ht="12.75">
      <c r="A36" s="21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3"/>
      <c r="AJ36" s="12"/>
      <c r="AK36" s="8"/>
      <c r="AL36" s="8"/>
      <c r="AM36" s="8"/>
    </row>
    <row r="37" spans="1:39" ht="12.75">
      <c r="A37" s="21" t="s">
        <v>13</v>
      </c>
      <c r="B37" s="40">
        <f aca="true" t="shared" si="2" ref="B37:AH37">+((B15-G15)/G15*100)</f>
        <v>7.44219275470909</v>
      </c>
      <c r="C37" s="40">
        <f t="shared" si="2"/>
        <v>7.31046442312903</v>
      </c>
      <c r="D37" s="40">
        <f t="shared" si="2"/>
        <v>6.355164621734177</v>
      </c>
      <c r="E37" s="40">
        <f t="shared" si="2"/>
        <v>6.2027557395629405</v>
      </c>
      <c r="F37" s="40">
        <f t="shared" si="2"/>
        <v>7.133112453712727</v>
      </c>
      <c r="G37" s="40">
        <f t="shared" si="2"/>
        <v>6.861686280351556</v>
      </c>
      <c r="H37" s="40">
        <f t="shared" si="2"/>
        <v>6.687351847212318</v>
      </c>
      <c r="I37" s="40">
        <f t="shared" si="2"/>
        <v>4.007070157718903</v>
      </c>
      <c r="J37" s="40">
        <f>+((J15-O15)/O15*100)</f>
        <v>3.618831316940129</v>
      </c>
      <c r="K37" s="40">
        <f>+((K15-P15)/P15*100)</f>
        <v>4.0636465881224995</v>
      </c>
      <c r="L37" s="40">
        <f>+((L15-Q15)/Q15*100)</f>
        <v>3.7377581177925014</v>
      </c>
      <c r="M37" s="40">
        <f>+((M15-R15)/R15*100)</f>
        <v>3.40780007572889</v>
      </c>
      <c r="N37" s="40">
        <f>+((N15-S15)/S15*100)</f>
        <v>3.2219259378070055</v>
      </c>
      <c r="O37" s="40">
        <f t="shared" si="2"/>
        <v>7.098085278892332</v>
      </c>
      <c r="P37" s="40">
        <f t="shared" si="2"/>
        <v>5.065669675719654</v>
      </c>
      <c r="Q37" s="40">
        <f t="shared" si="2"/>
        <v>7.585361291797418</v>
      </c>
      <c r="R37" s="40">
        <f t="shared" si="2"/>
        <v>7.488807488807489</v>
      </c>
      <c r="S37" s="40">
        <f t="shared" si="2"/>
        <v>8.477783335870724</v>
      </c>
      <c r="T37" s="40">
        <f t="shared" si="2"/>
        <v>4.418141460846725</v>
      </c>
      <c r="U37" s="40">
        <f t="shared" si="2"/>
        <v>5.237192424520417</v>
      </c>
      <c r="V37" s="40">
        <f t="shared" si="2"/>
        <v>4.656574883640001</v>
      </c>
      <c r="W37" s="40">
        <f t="shared" si="2"/>
        <v>4.186845805342916</v>
      </c>
      <c r="X37" s="40">
        <f t="shared" si="2"/>
        <v>3.498030388294879</v>
      </c>
      <c r="Y37" s="40">
        <f t="shared" si="2"/>
        <v>2.8471439256092252</v>
      </c>
      <c r="Z37" s="40">
        <f t="shared" si="2"/>
        <v>3.1001723485644628</v>
      </c>
      <c r="AA37" s="40">
        <f t="shared" si="2"/>
        <v>1.7933049946865038</v>
      </c>
      <c r="AB37" s="40">
        <f t="shared" si="2"/>
        <v>3.222908219683008</v>
      </c>
      <c r="AC37" s="40">
        <f t="shared" si="2"/>
        <v>3.2923341626171267</v>
      </c>
      <c r="AD37" s="40">
        <f t="shared" si="2"/>
        <v>4.044785913808022</v>
      </c>
      <c r="AE37" s="40">
        <f t="shared" si="2"/>
        <v>3.5317158089435314</v>
      </c>
      <c r="AF37" s="40">
        <f t="shared" si="2"/>
        <v>5.567241621091011</v>
      </c>
      <c r="AG37" s="40">
        <f t="shared" si="2"/>
        <v>4.298517504024605</v>
      </c>
      <c r="AH37" s="40">
        <f t="shared" si="2"/>
        <v>2.80380533511808</v>
      </c>
      <c r="AI37" s="43"/>
      <c r="AJ37" s="12"/>
      <c r="AK37" s="8"/>
      <c r="AL37" s="8"/>
      <c r="AM37" s="8"/>
    </row>
    <row r="38" spans="1:39" ht="12.75">
      <c r="A38" s="2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3"/>
      <c r="AJ38" s="12"/>
      <c r="AK38" s="8"/>
      <c r="AL38" s="8"/>
      <c r="AM38" s="8"/>
    </row>
    <row r="39" spans="1:39" ht="12.75">
      <c r="A39" s="21" t="s">
        <v>14</v>
      </c>
      <c r="B39" s="40">
        <f aca="true" t="shared" si="3" ref="B39:AH39">+((B17-G17)/G17*100)</f>
        <v>5.220288781932617</v>
      </c>
      <c r="C39" s="40">
        <f t="shared" si="3"/>
        <v>2.8740703390898776</v>
      </c>
      <c r="D39" s="40">
        <f t="shared" si="3"/>
        <v>4.783832182143771</v>
      </c>
      <c r="E39" s="40">
        <f t="shared" si="3"/>
        <v>3.8389087366027934</v>
      </c>
      <c r="F39" s="40">
        <f t="shared" si="3"/>
        <v>2.39656912209889</v>
      </c>
      <c r="G39" s="40">
        <f t="shared" si="3"/>
        <v>4.8389183594255405</v>
      </c>
      <c r="H39" s="40">
        <f t="shared" si="3"/>
        <v>3.8758674872332066</v>
      </c>
      <c r="I39" s="40">
        <f t="shared" si="3"/>
        <v>4.295624332977588</v>
      </c>
      <c r="J39" s="40">
        <f>+((J17-O17)/O17*100)</f>
        <v>3.297883047606267</v>
      </c>
      <c r="K39" s="40">
        <f>+((K17-P17)/P17*100)</f>
        <v>5.0483635881807345</v>
      </c>
      <c r="L39" s="40">
        <f>+((L17-Q17)/Q17*100)</f>
        <v>2.1408748513281353</v>
      </c>
      <c r="M39" s="40">
        <f>+((M17-R17)/R17*100)</f>
        <v>3.7494905583480502</v>
      </c>
      <c r="N39" s="40">
        <f>+((N17-S17)/S17*100)</f>
        <v>2.2367703218767048</v>
      </c>
      <c r="O39" s="40">
        <f t="shared" si="3"/>
        <v>4.085623494081084</v>
      </c>
      <c r="P39" s="40">
        <f t="shared" si="3"/>
        <v>1.958930018913807</v>
      </c>
      <c r="Q39" s="40">
        <f t="shared" si="3"/>
        <v>7.150948739733787</v>
      </c>
      <c r="R39" s="40">
        <f t="shared" si="3"/>
        <v>2.3783031988873433</v>
      </c>
      <c r="S39" s="40">
        <f t="shared" si="3"/>
        <v>4.982817869415808</v>
      </c>
      <c r="T39" s="40">
        <f t="shared" si="3"/>
        <v>6.7310200887033655</v>
      </c>
      <c r="U39" s="40">
        <f t="shared" si="3"/>
        <v>5.727753178117412</v>
      </c>
      <c r="V39" s="40">
        <f t="shared" si="3"/>
        <v>7.081122062168308</v>
      </c>
      <c r="W39" s="40">
        <f t="shared" si="3"/>
        <v>9.905227759095078</v>
      </c>
      <c r="X39" s="40">
        <f t="shared" si="3"/>
        <v>4.3478260869565215</v>
      </c>
      <c r="Y39" s="40">
        <f t="shared" si="3"/>
        <v>7.14827682600535</v>
      </c>
      <c r="Z39" s="40">
        <f t="shared" si="3"/>
        <v>6.365846247341233</v>
      </c>
      <c r="AA39" s="40">
        <f t="shared" si="3"/>
        <v>6.336665591744599</v>
      </c>
      <c r="AB39" s="40">
        <f t="shared" si="3"/>
        <v>5.6353948005813015</v>
      </c>
      <c r="AC39" s="40">
        <f t="shared" si="3"/>
        <v>10.37269129287599</v>
      </c>
      <c r="AD39" s="40">
        <f t="shared" si="3"/>
        <v>7.150192554557125</v>
      </c>
      <c r="AE39" s="40">
        <f t="shared" si="3"/>
        <v>8.560118753092528</v>
      </c>
      <c r="AF39" s="40">
        <f t="shared" si="3"/>
        <v>4.657441781977726</v>
      </c>
      <c r="AG39" s="40">
        <f t="shared" si="3"/>
        <v>9.204725797919238</v>
      </c>
      <c r="AH39" s="40">
        <f t="shared" si="3"/>
        <v>6.181054106111014</v>
      </c>
      <c r="AI39" s="43"/>
      <c r="AJ39" s="12"/>
      <c r="AK39" s="8"/>
      <c r="AL39" s="8"/>
      <c r="AM39" s="8"/>
    </row>
    <row r="40" spans="1:39" ht="12.75">
      <c r="A40" s="2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3"/>
      <c r="AJ40" s="12"/>
      <c r="AK40" s="8"/>
      <c r="AL40" s="8"/>
      <c r="AM40" s="8"/>
    </row>
    <row r="41" spans="1:39" ht="12.75">
      <c r="A41" s="21" t="s">
        <v>15</v>
      </c>
      <c r="B41" s="40">
        <f aca="true" t="shared" si="4" ref="B41:AH41">+((B19-G19)/G19*100)</f>
        <v>5.136537255572658</v>
      </c>
      <c r="C41" s="40">
        <f t="shared" si="4"/>
        <v>6.442122958693563</v>
      </c>
      <c r="D41" s="40">
        <f t="shared" si="4"/>
        <v>5.666110581506197</v>
      </c>
      <c r="E41" s="40">
        <f t="shared" si="4"/>
        <v>7.831773383747597</v>
      </c>
      <c r="F41" s="40">
        <f t="shared" si="4"/>
        <v>7.4626003581124</v>
      </c>
      <c r="G41" s="40">
        <f t="shared" si="4"/>
        <v>7.36320235034888</v>
      </c>
      <c r="H41" s="40">
        <f t="shared" si="4"/>
        <v>9.46372239747634</v>
      </c>
      <c r="I41" s="40">
        <f t="shared" si="4"/>
        <v>7.143313118416852</v>
      </c>
      <c r="J41" s="40">
        <f>+((J19-O19)/O19*100)</f>
        <v>2.7236115311758806</v>
      </c>
      <c r="K41" s="40">
        <f>+((K19-P19)/P19*100)</f>
        <v>7.540841046027704</v>
      </c>
      <c r="L41" s="40">
        <f>+((L19-Q19)/Q19*100)</f>
        <v>4.229665071770334</v>
      </c>
      <c r="M41" s="40">
        <f>+((M19-R19)/R19*100)</f>
        <v>0.13161358252171623</v>
      </c>
      <c r="N41" s="40">
        <f>+((N19-S19)/S19*100)</f>
        <v>-1.1734275440035329</v>
      </c>
      <c r="O41" s="40">
        <f t="shared" si="4"/>
        <v>6.81118762220522</v>
      </c>
      <c r="P41" s="40">
        <f t="shared" si="4"/>
        <v>-1.014510575504181</v>
      </c>
      <c r="Q41" s="40">
        <f t="shared" si="4"/>
        <v>7.113571135711356</v>
      </c>
      <c r="R41" s="40">
        <f t="shared" si="4"/>
        <v>9.853249475890985</v>
      </c>
      <c r="S41" s="40">
        <f t="shared" si="4"/>
        <v>12.546151661459811</v>
      </c>
      <c r="T41" s="40">
        <f t="shared" si="4"/>
        <v>8.231202384895662</v>
      </c>
      <c r="U41" s="40">
        <f t="shared" si="4"/>
        <v>10.707235722551221</v>
      </c>
      <c r="V41" s="40">
        <f t="shared" si="4"/>
        <v>7.571302558071155</v>
      </c>
      <c r="W41" s="40">
        <f t="shared" si="4"/>
        <v>7.599564405724954</v>
      </c>
      <c r="X41" s="40">
        <f t="shared" si="4"/>
        <v>6.769767265559852</v>
      </c>
      <c r="Y41" s="40">
        <f t="shared" si="4"/>
        <v>5.269071326178762</v>
      </c>
      <c r="Z41" s="40">
        <f t="shared" si="4"/>
        <v>4.517643710870802</v>
      </c>
      <c r="AA41" s="40">
        <f t="shared" si="4"/>
        <v>3.2561669829222013</v>
      </c>
      <c r="AB41" s="40">
        <f t="shared" si="4"/>
        <v>5.741075834841257</v>
      </c>
      <c r="AC41" s="40">
        <f t="shared" si="4"/>
        <v>7.831276056568298</v>
      </c>
      <c r="AD41" s="40">
        <f t="shared" si="4"/>
        <v>10.338783798225927</v>
      </c>
      <c r="AE41" s="40">
        <f t="shared" si="4"/>
        <v>10.130846979550261</v>
      </c>
      <c r="AF41" s="40">
        <f t="shared" si="4"/>
        <v>13.862241811425113</v>
      </c>
      <c r="AG41" s="40">
        <f t="shared" si="4"/>
        <v>7.592920353982301</v>
      </c>
      <c r="AH41" s="40">
        <f t="shared" si="4"/>
        <v>9.713004484304932</v>
      </c>
      <c r="AI41" s="43"/>
      <c r="AJ41" s="12"/>
      <c r="AK41" s="8"/>
      <c r="AL41" s="8"/>
      <c r="AM41" s="8"/>
    </row>
    <row r="42" spans="1:39" ht="12.75">
      <c r="A42" s="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3"/>
      <c r="AJ42" s="12"/>
      <c r="AK42" s="8"/>
      <c r="AL42" s="8"/>
      <c r="AM42" s="8"/>
    </row>
    <row r="43" spans="1:39" ht="12.75">
      <c r="A43" s="21" t="s">
        <v>16</v>
      </c>
      <c r="B43" s="40">
        <f aca="true" t="shared" si="5" ref="B43:AH43">+((B21-G21)/G21*100)</f>
        <v>13.088060821771869</v>
      </c>
      <c r="C43" s="40">
        <f t="shared" si="5"/>
        <v>11.741704084246862</v>
      </c>
      <c r="D43" s="40">
        <f t="shared" si="5"/>
        <v>9.569041336851363</v>
      </c>
      <c r="E43" s="40">
        <f t="shared" si="5"/>
        <v>7.331070158422244</v>
      </c>
      <c r="F43" s="40">
        <f t="shared" si="5"/>
        <v>8.846077752497775</v>
      </c>
      <c r="G43" s="40">
        <f t="shared" si="5"/>
        <v>6.473317865429235</v>
      </c>
      <c r="H43" s="40">
        <f t="shared" si="5"/>
        <v>7.428116172955747</v>
      </c>
      <c r="I43" s="40">
        <f t="shared" si="5"/>
        <v>6.428478852551087</v>
      </c>
      <c r="J43" s="40">
        <f>+((J21-O21)/O21*100)</f>
        <v>8.61365132782208</v>
      </c>
      <c r="K43" s="40">
        <f>+((K21-P21)/P21*100)</f>
        <v>9.659922980962197</v>
      </c>
      <c r="L43" s="40">
        <f>+((L21-Q21)/Q21*100)</f>
        <v>8.06970621421706</v>
      </c>
      <c r="M43" s="40">
        <f>+((M21-R21)/R21*100)</f>
        <v>8.9515963574957</v>
      </c>
      <c r="N43" s="40">
        <f>+((N21-S21)/S21*100)</f>
        <v>7.690518284172327</v>
      </c>
      <c r="O43" s="40">
        <f t="shared" si="5"/>
        <v>7.839656655069308</v>
      </c>
      <c r="P43" s="40">
        <f t="shared" si="5"/>
        <v>6.08933323743077</v>
      </c>
      <c r="Q43" s="40">
        <f t="shared" si="5"/>
        <v>7.534790359063469</v>
      </c>
      <c r="R43" s="40">
        <f t="shared" si="5"/>
        <v>8.416603928546985</v>
      </c>
      <c r="S43" s="40">
        <f t="shared" si="5"/>
        <v>9.6837843814319</v>
      </c>
      <c r="T43" s="40">
        <f t="shared" si="5"/>
        <v>8.325712967156933</v>
      </c>
      <c r="U43" s="40">
        <f t="shared" si="5"/>
        <v>8.579863172034614</v>
      </c>
      <c r="V43" s="40">
        <f t="shared" si="5"/>
        <v>8.59564361589641</v>
      </c>
      <c r="W43" s="40">
        <f t="shared" si="5"/>
        <v>7.617802493232917</v>
      </c>
      <c r="X43" s="40">
        <f t="shared" si="5"/>
        <v>8.426779786056805</v>
      </c>
      <c r="Y43" s="40">
        <f t="shared" si="5"/>
        <v>9.679989501705972</v>
      </c>
      <c r="Z43" s="40">
        <f t="shared" si="5"/>
        <v>8.943947180342375</v>
      </c>
      <c r="AA43" s="40">
        <f t="shared" si="5"/>
        <v>8.75172486997134</v>
      </c>
      <c r="AB43" s="40">
        <f t="shared" si="5"/>
        <v>12.179050215860032</v>
      </c>
      <c r="AC43" s="40">
        <f t="shared" si="5"/>
        <v>9.169250593967703</v>
      </c>
      <c r="AD43" s="40">
        <f t="shared" si="5"/>
        <v>5.780633390842207</v>
      </c>
      <c r="AE43" s="40">
        <f t="shared" si="5"/>
        <v>5.781761889332902</v>
      </c>
      <c r="AF43" s="40">
        <f t="shared" si="5"/>
        <v>6.078405614877925</v>
      </c>
      <c r="AG43" s="40">
        <f t="shared" si="5"/>
        <v>5.9437575227048915</v>
      </c>
      <c r="AH43" s="40">
        <f t="shared" si="5"/>
        <v>5.287034681590774</v>
      </c>
      <c r="AI43" s="43"/>
      <c r="AJ43" s="12"/>
      <c r="AK43" s="8"/>
      <c r="AL43" s="8"/>
      <c r="AM43" s="8"/>
    </row>
    <row r="44" spans="1:39" ht="12.75">
      <c r="A44" s="21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3"/>
      <c r="AJ44" s="12"/>
      <c r="AK44" s="8"/>
      <c r="AL44" s="8"/>
      <c r="AM44" s="8"/>
    </row>
    <row r="45" spans="1:39" ht="12.75">
      <c r="A45" s="21" t="s">
        <v>17</v>
      </c>
      <c r="B45" s="40">
        <f aca="true" t="shared" si="6" ref="B45:AH45">+((B23-G23)/G23*100)</f>
        <v>7.669555170421721</v>
      </c>
      <c r="C45" s="40">
        <f t="shared" si="6"/>
        <v>7.2867072938487905</v>
      </c>
      <c r="D45" s="40">
        <f t="shared" si="6"/>
        <v>7.077301086406668</v>
      </c>
      <c r="E45" s="40">
        <f t="shared" si="6"/>
        <v>8.020444269707097</v>
      </c>
      <c r="F45" s="40">
        <f t="shared" si="6"/>
        <v>4.449081402599894</v>
      </c>
      <c r="G45" s="40">
        <f t="shared" si="6"/>
        <v>8.630167934332404</v>
      </c>
      <c r="H45" s="40">
        <f t="shared" si="6"/>
        <v>9.758837823008387</v>
      </c>
      <c r="I45" s="40">
        <f t="shared" si="6"/>
        <v>9.553215633494313</v>
      </c>
      <c r="J45" s="40">
        <f>+((J23-O23)/O23*100)</f>
        <v>4.497382545888278</v>
      </c>
      <c r="K45" s="40">
        <f>+((K23-P23)/P23*100)</f>
        <v>3.7990440151364266</v>
      </c>
      <c r="L45" s="40">
        <f>+((L23-Q23)/Q23*100)</f>
        <v>4.831451803899897</v>
      </c>
      <c r="M45" s="40">
        <f>+((M23-R23)/R23*100)</f>
        <v>4.969693645264804</v>
      </c>
      <c r="N45" s="40">
        <f>+((N23-S23)/S23*100)</f>
        <v>4.44309693779113</v>
      </c>
      <c r="O45" s="40">
        <f t="shared" si="6"/>
        <v>3.4586775443046656</v>
      </c>
      <c r="P45" s="40">
        <f t="shared" si="6"/>
        <v>2.5321625484990813</v>
      </c>
      <c r="Q45" s="40">
        <f t="shared" si="6"/>
        <v>3.0619440225645476</v>
      </c>
      <c r="R45" s="40">
        <f t="shared" si="6"/>
        <v>3.8419913419913416</v>
      </c>
      <c r="S45" s="40">
        <f t="shared" si="6"/>
        <v>4.541132401671229</v>
      </c>
      <c r="T45" s="40">
        <f t="shared" si="6"/>
        <v>9.565837902801773</v>
      </c>
      <c r="U45" s="40">
        <f t="shared" si="6"/>
        <v>8.864558439393097</v>
      </c>
      <c r="V45" s="40">
        <f t="shared" si="6"/>
        <v>9.937684486716956</v>
      </c>
      <c r="W45" s="40">
        <f t="shared" si="6"/>
        <v>9.752438109527382</v>
      </c>
      <c r="X45" s="40">
        <f t="shared" si="6"/>
        <v>9.7807863853478</v>
      </c>
      <c r="Y45" s="40">
        <f t="shared" si="6"/>
        <v>8.129401158210216</v>
      </c>
      <c r="Z45" s="40">
        <f t="shared" si="6"/>
        <v>-7.37671162359724</v>
      </c>
      <c r="AA45" s="40">
        <f t="shared" si="6"/>
        <v>30.720661028179446</v>
      </c>
      <c r="AB45" s="40">
        <f t="shared" si="6"/>
        <v>16.423450635030388</v>
      </c>
      <c r="AC45" s="40">
        <f t="shared" si="6"/>
        <v>1.53851095265626</v>
      </c>
      <c r="AD45" s="40">
        <f t="shared" si="6"/>
        <v>11.789968765889446</v>
      </c>
      <c r="AE45" s="40">
        <f t="shared" si="6"/>
        <v>13.65883626363982</v>
      </c>
      <c r="AF45" s="40">
        <f t="shared" si="6"/>
        <v>10.752827419494086</v>
      </c>
      <c r="AG45" s="40">
        <f t="shared" si="6"/>
        <v>9.692227855175442</v>
      </c>
      <c r="AH45" s="40">
        <f t="shared" si="6"/>
        <v>12.251225843668879</v>
      </c>
      <c r="AI45" s="43"/>
      <c r="AJ45" s="12"/>
      <c r="AK45" s="8"/>
      <c r="AL45" s="8"/>
      <c r="AM45" s="8"/>
    </row>
    <row r="46" spans="1:39" ht="12.75">
      <c r="A46" s="21" t="s">
        <v>18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3"/>
      <c r="AJ46" s="12"/>
      <c r="AK46" s="8"/>
      <c r="AL46" s="8"/>
      <c r="AM46" s="8"/>
    </row>
    <row r="47" spans="1:39" ht="12.75">
      <c r="A47" s="21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3"/>
      <c r="AJ47" s="12"/>
      <c r="AK47" s="8"/>
      <c r="AL47" s="8"/>
      <c r="AM47" s="8"/>
    </row>
    <row r="48" spans="1:39" ht="12.75">
      <c r="A48" s="21" t="s">
        <v>19</v>
      </c>
      <c r="B48" s="40">
        <f aca="true" t="shared" si="7" ref="B48:AH48">+((B26-G26)/G26*100)</f>
        <v>2.8263219529772092</v>
      </c>
      <c r="C48" s="40">
        <f t="shared" si="7"/>
        <v>8.926255217791194</v>
      </c>
      <c r="D48" s="40">
        <f t="shared" si="7"/>
        <v>4.24000625831182</v>
      </c>
      <c r="E48" s="40">
        <f t="shared" si="7"/>
        <v>6.567776735459663</v>
      </c>
      <c r="F48" s="40">
        <f t="shared" si="7"/>
        <v>7.699918187180121</v>
      </c>
      <c r="G48" s="40">
        <f t="shared" si="7"/>
        <v>5.6332667237605865</v>
      </c>
      <c r="H48" s="40">
        <f t="shared" si="7"/>
        <v>6.430561481890515</v>
      </c>
      <c r="I48" s="40">
        <f t="shared" si="7"/>
        <v>6.159340050935666</v>
      </c>
      <c r="J48" s="40">
        <f>+((J26-O26)/O26*100)</f>
        <v>5.348980852378011</v>
      </c>
      <c r="K48" s="40">
        <f>+((K26-P26)/P26*100)</f>
        <v>3.1316837705786553</v>
      </c>
      <c r="L48" s="40">
        <f>+((L26-Q26)/Q26*100)</f>
        <v>9.218457701101643</v>
      </c>
      <c r="M48" s="40">
        <f>+((M26-R26)/R26*100)</f>
        <v>3.4267023182160377</v>
      </c>
      <c r="N48" s="40">
        <f>+((N26-S26)/S26*100)</f>
        <v>6.475668346744482</v>
      </c>
      <c r="O48" s="40">
        <f t="shared" si="7"/>
        <v>6.147925230948775</v>
      </c>
      <c r="P48" s="40">
        <f t="shared" si="7"/>
        <v>4.565226312117854</v>
      </c>
      <c r="Q48" s="40">
        <f t="shared" si="7"/>
        <v>7.981931936144544</v>
      </c>
      <c r="R48" s="40">
        <f t="shared" si="7"/>
        <v>10.657550774180576</v>
      </c>
      <c r="S48" s="40">
        <f t="shared" si="7"/>
        <v>1.7881251687618134</v>
      </c>
      <c r="T48" s="40">
        <f t="shared" si="7"/>
        <v>12.092394299950762</v>
      </c>
      <c r="U48" s="40">
        <f t="shared" si="7"/>
        <v>11.332434840212898</v>
      </c>
      <c r="V48" s="40">
        <f t="shared" si="7"/>
        <v>17.208155212101282</v>
      </c>
      <c r="W48" s="40">
        <f t="shared" si="7"/>
        <v>6.426365832033996</v>
      </c>
      <c r="X48" s="40">
        <f t="shared" si="7"/>
        <v>14.25290508346759</v>
      </c>
      <c r="Y48" s="40">
        <f t="shared" si="7"/>
        <v>9.423325908114933</v>
      </c>
      <c r="Z48" s="40">
        <f t="shared" si="7"/>
        <v>10.620609491080002</v>
      </c>
      <c r="AA48" s="40">
        <f t="shared" si="7"/>
        <v>3.1022207153754873</v>
      </c>
      <c r="AB48" s="40">
        <f t="shared" si="7"/>
        <v>16.738641636032693</v>
      </c>
      <c r="AC48" s="40">
        <f t="shared" si="7"/>
        <v>7.001907276995305</v>
      </c>
      <c r="AD48" s="40">
        <f t="shared" si="7"/>
        <v>12.189642728256947</v>
      </c>
      <c r="AE48" s="40">
        <f t="shared" si="7"/>
        <v>15.41310624398495</v>
      </c>
      <c r="AF48" s="40">
        <f t="shared" si="7"/>
        <v>14.096166492592163</v>
      </c>
      <c r="AG48" s="40">
        <f t="shared" si="7"/>
        <v>11.323453454646588</v>
      </c>
      <c r="AH48" s="40">
        <f t="shared" si="7"/>
        <v>6.792009400705052</v>
      </c>
      <c r="AI48" s="43"/>
      <c r="AJ48" s="12"/>
      <c r="AK48" s="8"/>
      <c r="AL48" s="8"/>
      <c r="AM48" s="8"/>
    </row>
    <row r="49" spans="1:39" ht="12.75">
      <c r="A49" s="28" t="s">
        <v>20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3"/>
      <c r="AJ49" s="12"/>
      <c r="AK49" s="8"/>
      <c r="AL49" s="8"/>
      <c r="AM49" s="8"/>
    </row>
    <row r="50" spans="1:39" ht="12.75">
      <c r="A50" s="1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3"/>
      <c r="AJ50" s="12"/>
      <c r="AK50" s="8"/>
      <c r="AL50" s="8"/>
      <c r="AM50" s="8"/>
    </row>
    <row r="51" spans="1:39" ht="12.75">
      <c r="A51" s="21" t="s">
        <v>21</v>
      </c>
      <c r="B51" s="40">
        <f aca="true" t="shared" si="8" ref="B51:AH51">+((B29-G29)/G29*100)</f>
        <v>10.373404893088583</v>
      </c>
      <c r="C51" s="40">
        <f t="shared" si="8"/>
        <v>8.359104238869634</v>
      </c>
      <c r="D51" s="40">
        <f t="shared" si="8"/>
        <v>5.730520054089993</v>
      </c>
      <c r="E51" s="40">
        <f t="shared" si="8"/>
        <v>4.287248067829259</v>
      </c>
      <c r="F51" s="40">
        <f t="shared" si="8"/>
        <v>4.854703249114329</v>
      </c>
      <c r="G51" s="40">
        <f t="shared" si="8"/>
        <v>2.03195908119098</v>
      </c>
      <c r="H51" s="40">
        <f t="shared" si="8"/>
        <v>5.5178136911543385</v>
      </c>
      <c r="I51" s="40">
        <f t="shared" si="8"/>
        <v>5.062936590962778</v>
      </c>
      <c r="J51" s="40">
        <f>+((J29-O29)/O29*100)</f>
        <v>5.674968819998582</v>
      </c>
      <c r="K51" s="40">
        <f>+((K29-P29)/P29*100)</f>
        <v>6.279483052187911</v>
      </c>
      <c r="L51" s="40">
        <f>+((L29-Q29)/Q29*100)</f>
        <v>6.191848955755716</v>
      </c>
      <c r="M51" s="40">
        <f>+((M29-R29)/R29*100)</f>
        <v>5.391343018084791</v>
      </c>
      <c r="N51" s="40">
        <f>+((N29-S29)/S29*100)</f>
        <v>4.666235752457448</v>
      </c>
      <c r="O51" s="40">
        <f t="shared" si="8"/>
        <v>4.369612538093165</v>
      </c>
      <c r="P51" s="40">
        <f t="shared" si="8"/>
        <v>1.9190163105323048</v>
      </c>
      <c r="Q51" s="40">
        <f t="shared" si="8"/>
        <v>4.238594228599065</v>
      </c>
      <c r="R51" s="40">
        <f t="shared" si="8"/>
        <v>6.951617314239737</v>
      </c>
      <c r="S51" s="40">
        <f t="shared" si="8"/>
        <v>4.979810077533752</v>
      </c>
      <c r="T51" s="40">
        <f t="shared" si="8"/>
        <v>6.042727324768663</v>
      </c>
      <c r="U51" s="40">
        <f t="shared" si="8"/>
        <v>5.70173240448387</v>
      </c>
      <c r="V51" s="40">
        <f t="shared" si="8"/>
        <v>5.972235035244353</v>
      </c>
      <c r="W51" s="40">
        <f t="shared" si="8"/>
        <v>5.618302076356329</v>
      </c>
      <c r="X51" s="40">
        <f t="shared" si="8"/>
        <v>6.931183784812537</v>
      </c>
      <c r="Y51" s="40">
        <f t="shared" si="8"/>
        <v>6.934922039146301</v>
      </c>
      <c r="Z51" s="40">
        <f t="shared" si="8"/>
        <v>5.941382605925454</v>
      </c>
      <c r="AA51" s="40">
        <f t="shared" si="8"/>
        <v>7.493719423509189</v>
      </c>
      <c r="AB51" s="40">
        <f t="shared" si="8"/>
        <v>9.203284144312176</v>
      </c>
      <c r="AC51" s="40">
        <f t="shared" si="8"/>
        <v>5.398470475155668</v>
      </c>
      <c r="AD51" s="40">
        <f t="shared" si="8"/>
        <v>5.0214124990926905</v>
      </c>
      <c r="AE51" s="40">
        <f t="shared" si="8"/>
        <v>4.991080719488628</v>
      </c>
      <c r="AF51" s="40">
        <f t="shared" si="8"/>
        <v>4.607416742227482</v>
      </c>
      <c r="AG51" s="40">
        <f t="shared" si="8"/>
        <v>6.042669536510522</v>
      </c>
      <c r="AH51" s="40">
        <f t="shared" si="8"/>
        <v>4.607650273224044</v>
      </c>
      <c r="AI51" s="43"/>
      <c r="AJ51" s="12"/>
      <c r="AK51" s="8"/>
      <c r="AL51" s="8"/>
      <c r="AM51" s="8"/>
    </row>
    <row r="52" spans="1:39" ht="12.75">
      <c r="A52" s="35"/>
      <c r="B52" s="35"/>
      <c r="C52" s="45"/>
      <c r="D52" s="45"/>
      <c r="E52" s="45"/>
      <c r="F52" s="45"/>
      <c r="G52" s="45"/>
      <c r="H52" s="46"/>
      <c r="I52" s="46"/>
      <c r="J52" s="45"/>
      <c r="K52" s="46"/>
      <c r="L52" s="46"/>
      <c r="M52" s="46"/>
      <c r="N52" s="46"/>
      <c r="O52" s="45"/>
      <c r="P52" s="46"/>
      <c r="Q52" s="46"/>
      <c r="R52" s="46"/>
      <c r="S52" s="46"/>
      <c r="T52" s="46"/>
      <c r="U52" s="46"/>
      <c r="V52" s="46"/>
      <c r="W52" s="46"/>
      <c r="X52" s="46"/>
      <c r="Y52" s="45"/>
      <c r="Z52" s="46"/>
      <c r="AA52" s="46"/>
      <c r="AB52" s="46"/>
      <c r="AC52" s="45"/>
      <c r="AD52" s="45"/>
      <c r="AE52" s="45"/>
      <c r="AF52" s="45"/>
      <c r="AG52" s="45"/>
      <c r="AH52" s="45"/>
      <c r="AI52" s="46"/>
      <c r="AJ52" s="37"/>
      <c r="AK52" s="14"/>
      <c r="AL52" s="14"/>
      <c r="AM52" s="14"/>
    </row>
    <row r="53" spans="1:39" ht="12.75">
      <c r="A53" s="23"/>
      <c r="B53" s="23"/>
      <c r="C53" s="40"/>
      <c r="D53" s="40"/>
      <c r="E53" s="40"/>
      <c r="F53" s="40"/>
      <c r="G53" s="40"/>
      <c r="H53" s="43"/>
      <c r="I53" s="43"/>
      <c r="J53" s="40"/>
      <c r="K53" s="43"/>
      <c r="L53" s="43"/>
      <c r="M53" s="43"/>
      <c r="N53" s="43"/>
      <c r="O53" s="40"/>
      <c r="P53" s="43"/>
      <c r="Q53" s="43"/>
      <c r="R53" s="43"/>
      <c r="S53" s="43"/>
      <c r="T53" s="43"/>
      <c r="U53" s="43"/>
      <c r="V53" s="43"/>
      <c r="W53" s="43"/>
      <c r="X53" s="43"/>
      <c r="Y53" s="40"/>
      <c r="Z53" s="43"/>
      <c r="AA53" s="43"/>
      <c r="AB53" s="43"/>
      <c r="AC53" s="40"/>
      <c r="AD53" s="40"/>
      <c r="AE53" s="40"/>
      <c r="AF53" s="40"/>
      <c r="AG53" s="40"/>
      <c r="AH53" s="40"/>
      <c r="AI53" s="43"/>
      <c r="AJ53" s="12"/>
      <c r="AK53" s="8"/>
      <c r="AL53" s="8"/>
      <c r="AM53" s="8"/>
    </row>
    <row r="54" spans="1:39" ht="12.75">
      <c r="A54" s="3" t="s">
        <v>23</v>
      </c>
      <c r="B54" s="3"/>
      <c r="C54" s="12"/>
      <c r="D54" s="12"/>
      <c r="E54" s="12"/>
      <c r="F54" s="12"/>
      <c r="G54" s="12"/>
      <c r="H54" s="8"/>
      <c r="I54" s="8"/>
      <c r="J54" s="12"/>
      <c r="K54" s="8"/>
      <c r="L54" s="8"/>
      <c r="M54" s="8"/>
      <c r="N54" s="8"/>
      <c r="O54" s="12"/>
      <c r="P54" s="8"/>
      <c r="Q54" s="8"/>
      <c r="R54" s="8"/>
      <c r="S54" s="8"/>
      <c r="T54" s="8"/>
      <c r="U54" s="8"/>
      <c r="V54" s="8"/>
      <c r="W54" s="8"/>
      <c r="X54" s="8"/>
      <c r="Y54" s="12"/>
      <c r="Z54" s="8"/>
      <c r="AA54" s="8"/>
      <c r="AB54" s="8"/>
      <c r="AC54" s="12"/>
      <c r="AD54" s="12"/>
      <c r="AE54" s="12"/>
      <c r="AF54" s="12"/>
      <c r="AG54" s="12"/>
      <c r="AH54" s="12"/>
      <c r="AI54" s="8"/>
      <c r="AJ54" s="12"/>
      <c r="AK54" s="8"/>
      <c r="AL54" s="8"/>
      <c r="AM54" s="8"/>
    </row>
    <row r="55" spans="1:39" ht="12.75">
      <c r="A55" s="6" t="s">
        <v>10</v>
      </c>
      <c r="B55" s="56"/>
      <c r="C55" s="17"/>
      <c r="D55" s="17"/>
      <c r="E55" s="12"/>
      <c r="F55" s="12"/>
      <c r="G55" s="12"/>
      <c r="H55" s="18"/>
      <c r="I55" s="18"/>
      <c r="J55" s="12"/>
      <c r="K55" s="18"/>
      <c r="L55" s="18"/>
      <c r="M55" s="18"/>
      <c r="N55" s="18"/>
      <c r="O55" s="17"/>
      <c r="P55" s="18"/>
      <c r="Q55" s="18"/>
      <c r="R55" s="18"/>
      <c r="S55" s="18"/>
      <c r="T55" s="8"/>
      <c r="U55" s="8"/>
      <c r="V55" s="8"/>
      <c r="W55" s="8"/>
      <c r="X55" s="8"/>
      <c r="Y55" s="12"/>
      <c r="Z55" s="8"/>
      <c r="AA55" s="8"/>
      <c r="AB55" s="8"/>
      <c r="AC55" s="12"/>
      <c r="AD55" s="12"/>
      <c r="AE55" s="12"/>
      <c r="AF55" s="12"/>
      <c r="AG55" s="12"/>
      <c r="AH55" s="12"/>
      <c r="AI55" s="8"/>
      <c r="AJ55" s="12"/>
      <c r="AK55" s="8"/>
      <c r="AL55" s="8"/>
      <c r="AM55" s="8"/>
    </row>
    <row r="56" spans="1:39" ht="12.75">
      <c r="A56" s="21" t="s">
        <v>11</v>
      </c>
      <c r="B56" s="56">
        <v>186152</v>
      </c>
      <c r="C56" s="17">
        <v>103363</v>
      </c>
      <c r="D56" s="17">
        <v>131308</v>
      </c>
      <c r="E56" s="12">
        <f>SUM(F56:I56)</f>
        <v>513280</v>
      </c>
      <c r="F56" s="12">
        <v>133103</v>
      </c>
      <c r="G56" s="12">
        <v>157395</v>
      </c>
      <c r="H56" s="18">
        <v>96400</v>
      </c>
      <c r="I56" s="18">
        <v>126382</v>
      </c>
      <c r="J56" s="12">
        <f>134580+170042+95597+121620</f>
        <v>521839</v>
      </c>
      <c r="K56" s="18">
        <v>134580</v>
      </c>
      <c r="L56" s="18">
        <v>170042</v>
      </c>
      <c r="M56" s="18">
        <v>95597</v>
      </c>
      <c r="N56" s="18">
        <v>121620</v>
      </c>
      <c r="O56" s="17">
        <v>478468</v>
      </c>
      <c r="P56" s="18">
        <v>119538</v>
      </c>
      <c r="Q56" s="18">
        <v>155271</v>
      </c>
      <c r="R56" s="18">
        <v>87326</v>
      </c>
      <c r="S56" s="18">
        <v>116333</v>
      </c>
      <c r="T56" s="17">
        <v>460547</v>
      </c>
      <c r="U56" s="18">
        <v>121141</v>
      </c>
      <c r="V56" s="18">
        <v>151148</v>
      </c>
      <c r="W56" s="18">
        <v>79895</v>
      </c>
      <c r="X56" s="18">
        <v>108363</v>
      </c>
      <c r="Y56" s="17">
        <v>459899</v>
      </c>
      <c r="Z56" s="18">
        <v>121100</v>
      </c>
      <c r="AA56" s="18">
        <v>157739</v>
      </c>
      <c r="AB56" s="18">
        <v>79627</v>
      </c>
      <c r="AC56" s="18">
        <v>101433</v>
      </c>
      <c r="AD56" s="17">
        <v>387445</v>
      </c>
      <c r="AE56" s="12">
        <v>102402</v>
      </c>
      <c r="AF56" s="12">
        <v>128023</v>
      </c>
      <c r="AG56" s="12">
        <v>67337</v>
      </c>
      <c r="AH56" s="12">
        <v>89682</v>
      </c>
      <c r="AI56" s="18">
        <v>362605</v>
      </c>
      <c r="AJ56" s="12">
        <v>98571</v>
      </c>
      <c r="AK56" s="18">
        <v>122275</v>
      </c>
      <c r="AL56" s="18">
        <v>60994</v>
      </c>
      <c r="AM56" s="18">
        <v>80765</v>
      </c>
    </row>
    <row r="57" spans="1:39" ht="12.75">
      <c r="A57" s="21"/>
      <c r="B57" s="21"/>
      <c r="C57" s="31"/>
      <c r="D57" s="31"/>
      <c r="E57" s="32">
        <f>+E56/$E56*100</f>
        <v>100</v>
      </c>
      <c r="F57" s="32">
        <f>+F56/$E56*100</f>
        <v>25.931850062344143</v>
      </c>
      <c r="G57" s="32">
        <f>+G56/$E56*100</f>
        <v>30.66454956359102</v>
      </c>
      <c r="H57" s="32">
        <f>+H56/$E56*100</f>
        <v>18.781172069825438</v>
      </c>
      <c r="I57" s="32">
        <f>+I56/$E56*100</f>
        <v>24.622428304239403</v>
      </c>
      <c r="J57" s="32">
        <f>+J56/$J56*100</f>
        <v>100</v>
      </c>
      <c r="K57" s="32">
        <f>+K56/$J56*100</f>
        <v>25.789563447730046</v>
      </c>
      <c r="L57" s="32">
        <f>+L56/$J56*100</f>
        <v>32.58514599330445</v>
      </c>
      <c r="M57" s="32">
        <f>+M56/$J56*100</f>
        <v>18.319251723232643</v>
      </c>
      <c r="N57" s="32">
        <f>+N56/$J56*100</f>
        <v>23.30603883573286</v>
      </c>
      <c r="O57" s="32">
        <f>+O56/$O56*100</f>
        <v>100</v>
      </c>
      <c r="P57" s="32">
        <f>+P56/$O56*100</f>
        <v>24.98348896895926</v>
      </c>
      <c r="Q57" s="32">
        <f>+Q56/$O56*100</f>
        <v>32.45170000919602</v>
      </c>
      <c r="R57" s="32">
        <f>+R56/$O56*100</f>
        <v>18.251168312196427</v>
      </c>
      <c r="S57" s="32">
        <f>+S56/$O56*100</f>
        <v>24.313642709648295</v>
      </c>
      <c r="T57" s="32">
        <f>+T56/$T56*100</f>
        <v>100</v>
      </c>
      <c r="U57" s="32">
        <f>+U56/$T56*100</f>
        <v>26.30372144428256</v>
      </c>
      <c r="V57" s="32">
        <f>+V56/$T56*100</f>
        <v>32.81923451895246</v>
      </c>
      <c r="W57" s="32">
        <f>+W56/$T56*100</f>
        <v>17.34784940516386</v>
      </c>
      <c r="X57" s="32">
        <f>+X56/$T56*100</f>
        <v>23.52919463160112</v>
      </c>
      <c r="Y57" s="32">
        <f>+Y56/$Y56*100</f>
        <v>100</v>
      </c>
      <c r="Z57" s="32">
        <f>+Z56/$Y56*100</f>
        <v>26.331868518957425</v>
      </c>
      <c r="AA57" s="32">
        <f>+AA56/$Y56*100</f>
        <v>34.29861773998204</v>
      </c>
      <c r="AB57" s="32">
        <f>+AB56/$Y56*100</f>
        <v>17.314018947638505</v>
      </c>
      <c r="AC57" s="32">
        <f>+AC56/$Y56*100</f>
        <v>22.055494793422035</v>
      </c>
      <c r="AD57" s="32">
        <f>+AD56/$AD56*100</f>
        <v>100</v>
      </c>
      <c r="AE57" s="32">
        <f>+AE56/$AD56*100</f>
        <v>26.430073945979434</v>
      </c>
      <c r="AF57" s="32">
        <f>+AF56/$AD56*100</f>
        <v>33.04288350604602</v>
      </c>
      <c r="AG57" s="32">
        <f>+AG56/$AD56*100</f>
        <v>17.379757126818</v>
      </c>
      <c r="AH57" s="32">
        <f>+AH56/$AD56*100</f>
        <v>23.14702732000671</v>
      </c>
      <c r="AI57" s="32">
        <f>+AI56/$AI56*100</f>
        <v>100</v>
      </c>
      <c r="AJ57" s="32">
        <f>+AJ56/$AI56*100</f>
        <v>27.184125977303125</v>
      </c>
      <c r="AK57" s="32">
        <f>+AK56/$AI56*100</f>
        <v>33.72126694336813</v>
      </c>
      <c r="AL57" s="32">
        <f>+AL56/$AI56*100</f>
        <v>16.82105872781677</v>
      </c>
      <c r="AM57" s="32">
        <f>+AM56/$AI56*100</f>
        <v>22.273548351511977</v>
      </c>
    </row>
    <row r="58" spans="1:39" ht="12.75">
      <c r="A58" s="21" t="s">
        <v>12</v>
      </c>
      <c r="B58" s="56">
        <v>16390</v>
      </c>
      <c r="C58" s="17">
        <v>15008</v>
      </c>
      <c r="D58" s="17">
        <v>14999</v>
      </c>
      <c r="E58" s="12">
        <f>SUM(F58:I58)</f>
        <v>58165</v>
      </c>
      <c r="F58" s="12">
        <v>13099</v>
      </c>
      <c r="G58" s="12">
        <v>15972</v>
      </c>
      <c r="H58" s="18">
        <v>14692</v>
      </c>
      <c r="I58" s="18">
        <v>14402</v>
      </c>
      <c r="J58" s="12">
        <f>12909+12677+11074+10764</f>
        <v>47424</v>
      </c>
      <c r="K58" s="18">
        <v>12909</v>
      </c>
      <c r="L58" s="18">
        <v>12677</v>
      </c>
      <c r="M58" s="18">
        <v>11074</v>
      </c>
      <c r="N58" s="18">
        <v>10764</v>
      </c>
      <c r="O58" s="17">
        <v>45376</v>
      </c>
      <c r="P58" s="18">
        <v>12663</v>
      </c>
      <c r="Q58" s="18">
        <v>11753</v>
      </c>
      <c r="R58" s="18">
        <v>10911</v>
      </c>
      <c r="S58" s="18">
        <v>10049</v>
      </c>
      <c r="T58" s="17">
        <v>40520</v>
      </c>
      <c r="U58" s="18">
        <v>10614</v>
      </c>
      <c r="V58" s="18">
        <v>9605</v>
      </c>
      <c r="W58" s="18">
        <v>10213</v>
      </c>
      <c r="X58" s="18">
        <v>10088</v>
      </c>
      <c r="Y58" s="17">
        <v>35105</v>
      </c>
      <c r="Z58" s="18">
        <v>10122</v>
      </c>
      <c r="AA58" s="18">
        <v>9573</v>
      </c>
      <c r="AB58" s="18">
        <v>8075</v>
      </c>
      <c r="AC58" s="18">
        <v>7335</v>
      </c>
      <c r="AD58" s="17">
        <v>32933</v>
      </c>
      <c r="AE58" s="12">
        <v>9203</v>
      </c>
      <c r="AF58" s="12">
        <v>8344</v>
      </c>
      <c r="AG58" s="12">
        <v>7208</v>
      </c>
      <c r="AH58" s="12">
        <v>8177</v>
      </c>
      <c r="AI58" s="18">
        <v>27568</v>
      </c>
      <c r="AJ58" s="12">
        <v>7898</v>
      </c>
      <c r="AK58" s="18">
        <v>7122</v>
      </c>
      <c r="AL58" s="18">
        <v>6407</v>
      </c>
      <c r="AM58" s="18">
        <v>6142</v>
      </c>
    </row>
    <row r="59" spans="1:39" ht="12.75">
      <c r="A59" s="21"/>
      <c r="B59" s="21"/>
      <c r="C59" s="31"/>
      <c r="D59" s="31"/>
      <c r="E59" s="32">
        <f>+E58/$E58*100</f>
        <v>100</v>
      </c>
      <c r="F59" s="32">
        <f>+F58/$E58*100</f>
        <v>22.5204160577667</v>
      </c>
      <c r="G59" s="32">
        <f>+G58/$E58*100</f>
        <v>27.45981260208029</v>
      </c>
      <c r="H59" s="32">
        <f>+H58/$E58*100</f>
        <v>25.259176480701452</v>
      </c>
      <c r="I59" s="32">
        <f>+I58/$E58*100</f>
        <v>24.760594859451558</v>
      </c>
      <c r="J59" s="32">
        <f>+J58/$J58*100</f>
        <v>100</v>
      </c>
      <c r="K59" s="32">
        <f>+K58/$J58*100</f>
        <v>27.220394736842106</v>
      </c>
      <c r="L59" s="32">
        <f>+L58/$J58*100</f>
        <v>26.731190958164643</v>
      </c>
      <c r="M59" s="32">
        <f>+M58/$J58*100</f>
        <v>23.35104588394062</v>
      </c>
      <c r="N59" s="32">
        <f>+N58/$J58*100</f>
        <v>22.697368421052634</v>
      </c>
      <c r="O59" s="32">
        <f>+O58/$O58*100</f>
        <v>100</v>
      </c>
      <c r="P59" s="32">
        <f>+P58/$O58*100</f>
        <v>27.90682299012694</v>
      </c>
      <c r="Q59" s="32">
        <f>+Q58/$O58*100</f>
        <v>25.90135754583921</v>
      </c>
      <c r="R59" s="32">
        <f>+R58/$O58*100</f>
        <v>24.04575105782793</v>
      </c>
      <c r="S59" s="32">
        <f>+S58/$O58*100</f>
        <v>22.146068406205924</v>
      </c>
      <c r="T59" s="32">
        <f>+T58/$T58*100</f>
        <v>100</v>
      </c>
      <c r="U59" s="32">
        <f>+U58/$T58*100</f>
        <v>26.19447186574531</v>
      </c>
      <c r="V59" s="32">
        <f>+V58/$T58*100</f>
        <v>23.704343534057255</v>
      </c>
      <c r="W59" s="32">
        <f>+W58/$T58*100</f>
        <v>25.20483711747285</v>
      </c>
      <c r="X59" s="32">
        <f>+X58/$T58*100</f>
        <v>24.896347482724583</v>
      </c>
      <c r="Y59" s="32">
        <f>+Y58/$Y58*100</f>
        <v>100</v>
      </c>
      <c r="Z59" s="32">
        <f>+Z58/$Y58*100</f>
        <v>28.833499501495513</v>
      </c>
      <c r="AA59" s="32">
        <f>+AA58/$Y58*100</f>
        <v>27.2696197122917</v>
      </c>
      <c r="AB59" s="32">
        <f>+AB58/$Y58*100</f>
        <v>23.002421307506054</v>
      </c>
      <c r="AC59" s="32">
        <f>+AC58/$Y58*100</f>
        <v>20.894459478706736</v>
      </c>
      <c r="AD59" s="32">
        <f>+AD58/$AD58*100</f>
        <v>100</v>
      </c>
      <c r="AE59" s="32">
        <f>+AE58/$AD58*100</f>
        <v>27.94461482403668</v>
      </c>
      <c r="AF59" s="32">
        <f>+AF58/$AD58*100</f>
        <v>25.336288828834302</v>
      </c>
      <c r="AG59" s="32">
        <f>+AG58/$AD58*100</f>
        <v>21.886861203048614</v>
      </c>
      <c r="AH59" s="32">
        <f>+AH58/$AD58*100</f>
        <v>24.829198676099963</v>
      </c>
      <c r="AI59" s="32">
        <f>+AI58/$AI58*100</f>
        <v>100</v>
      </c>
      <c r="AJ59" s="32">
        <f>+AJ58/$AI58*100</f>
        <v>28.64915844457342</v>
      </c>
      <c r="AK59" s="32">
        <f>+AK58/$AI58*100</f>
        <v>25.83430063842136</v>
      </c>
      <c r="AL59" s="32">
        <f>+AL58/$AI58*100</f>
        <v>23.24071387115496</v>
      </c>
      <c r="AM59" s="32">
        <f>+AM58/$AI58*100</f>
        <v>22.279454439930355</v>
      </c>
    </row>
    <row r="60" spans="1:39" ht="12.75">
      <c r="A60" s="21" t="s">
        <v>13</v>
      </c>
      <c r="B60" s="56">
        <v>100737</v>
      </c>
      <c r="C60" s="17">
        <v>96019</v>
      </c>
      <c r="D60" s="17">
        <v>91206</v>
      </c>
      <c r="E60" s="12">
        <f>SUM(F60:I60)</f>
        <v>350185</v>
      </c>
      <c r="F60" s="12">
        <v>94457</v>
      </c>
      <c r="G60" s="12">
        <v>88871</v>
      </c>
      <c r="H60" s="18">
        <v>85480</v>
      </c>
      <c r="I60" s="18">
        <v>81377</v>
      </c>
      <c r="J60" s="12">
        <f>84630+80515+77936+77060</f>
        <v>320141</v>
      </c>
      <c r="K60" s="18">
        <v>84630</v>
      </c>
      <c r="L60" s="18">
        <v>80515</v>
      </c>
      <c r="M60" s="18">
        <v>77936</v>
      </c>
      <c r="N60" s="18">
        <v>77060</v>
      </c>
      <c r="O60" s="17">
        <v>301432</v>
      </c>
      <c r="P60" s="18">
        <v>80571</v>
      </c>
      <c r="Q60" s="18">
        <v>76369</v>
      </c>
      <c r="R60" s="18">
        <v>72919</v>
      </c>
      <c r="S60" s="18">
        <v>71572</v>
      </c>
      <c r="T60" s="17">
        <v>266890</v>
      </c>
      <c r="U60" s="18">
        <v>72033</v>
      </c>
      <c r="V60" s="18">
        <v>67056</v>
      </c>
      <c r="W60" s="18">
        <v>64586</v>
      </c>
      <c r="X60" s="18">
        <v>63215</v>
      </c>
      <c r="Y60" s="17">
        <v>251793</v>
      </c>
      <c r="Z60" s="18">
        <v>67784</v>
      </c>
      <c r="AA60" s="18">
        <v>62964</v>
      </c>
      <c r="AB60" s="18">
        <v>61141</v>
      </c>
      <c r="AC60" s="18">
        <v>59904</v>
      </c>
      <c r="AD60" s="17">
        <v>230152</v>
      </c>
      <c r="AE60" s="12">
        <v>61456</v>
      </c>
      <c r="AF60" s="12">
        <v>58109</v>
      </c>
      <c r="AG60" s="12">
        <v>55685</v>
      </c>
      <c r="AH60" s="12">
        <v>54902</v>
      </c>
      <c r="AI60" s="18">
        <v>214690</v>
      </c>
      <c r="AJ60" s="12">
        <v>57703</v>
      </c>
      <c r="AK60" s="18">
        <v>53380</v>
      </c>
      <c r="AL60" s="18">
        <v>51758</v>
      </c>
      <c r="AM60" s="18">
        <v>51849</v>
      </c>
    </row>
    <row r="61" spans="1:39" ht="12.75">
      <c r="A61" s="21"/>
      <c r="B61" s="21"/>
      <c r="C61" s="31"/>
      <c r="D61" s="31"/>
      <c r="E61" s="32">
        <f>+E60/$E60*100</f>
        <v>100</v>
      </c>
      <c r="F61" s="32">
        <f>+F60/$E60*100</f>
        <v>26.973456887073976</v>
      </c>
      <c r="G61" s="32">
        <f>+G60/$E60*100</f>
        <v>25.37830004140669</v>
      </c>
      <c r="H61" s="32">
        <f>+H60/$E60*100</f>
        <v>24.409954738209805</v>
      </c>
      <c r="I61" s="32">
        <f>+I60/$E60*100</f>
        <v>23.238288333309537</v>
      </c>
      <c r="J61" s="32">
        <f>+J60/$J60*100</f>
        <v>100</v>
      </c>
      <c r="K61" s="32">
        <f>+K60/$J60*100</f>
        <v>26.43522697811277</v>
      </c>
      <c r="L61" s="32">
        <f>+L60/$J60*100</f>
        <v>25.1498558447684</v>
      </c>
      <c r="M61" s="32">
        <f>+M60/$J60*100</f>
        <v>24.34427330457517</v>
      </c>
      <c r="N61" s="32">
        <f>+N60/$J60*100</f>
        <v>24.07064387254366</v>
      </c>
      <c r="O61" s="32">
        <f>+O60/$O60*100</f>
        <v>100</v>
      </c>
      <c r="P61" s="32">
        <f>+P60/$O60*100</f>
        <v>26.72941160858834</v>
      </c>
      <c r="Q61" s="32">
        <f>+Q60/$O60*100</f>
        <v>25.33539902863664</v>
      </c>
      <c r="R61" s="32">
        <f>+R60/$O60*100</f>
        <v>24.190862284030892</v>
      </c>
      <c r="S61" s="32">
        <f>+S60/$O60*100</f>
        <v>23.743995328963084</v>
      </c>
      <c r="T61" s="32">
        <f>+T60/$T60*100</f>
        <v>100</v>
      </c>
      <c r="U61" s="32">
        <f>+U60/$T60*100</f>
        <v>26.98977106673161</v>
      </c>
      <c r="V61" s="32">
        <f>+V60/$T60*100</f>
        <v>25.124957847802463</v>
      </c>
      <c r="W61" s="32">
        <f>+W60/$T60*100</f>
        <v>24.199482933043576</v>
      </c>
      <c r="X61" s="32">
        <f>+X60/$T60*100</f>
        <v>23.685788152422347</v>
      </c>
      <c r="Y61" s="32">
        <f>+Y60/$Y60*100</f>
        <v>100</v>
      </c>
      <c r="Z61" s="32">
        <f>+Z60/$Y60*100</f>
        <v>26.920525987616813</v>
      </c>
      <c r="AA61" s="32">
        <f>+AA60/$Y60*100</f>
        <v>25.006255138149193</v>
      </c>
      <c r="AB61" s="32">
        <f>+AB60/$Y60*100</f>
        <v>24.28224771935677</v>
      </c>
      <c r="AC61" s="32">
        <f>+AC60/$Y60*100</f>
        <v>23.790971154877223</v>
      </c>
      <c r="AD61" s="32">
        <f>+AD60/$AD60*100</f>
        <v>100</v>
      </c>
      <c r="AE61" s="32">
        <f>+AE60/$AD60*100</f>
        <v>26.702353227432308</v>
      </c>
      <c r="AF61" s="32">
        <f>+AF60/$AD60*100</f>
        <v>25.248096909868263</v>
      </c>
      <c r="AG61" s="32">
        <f>+AG60/$AD60*100</f>
        <v>24.194879905453785</v>
      </c>
      <c r="AH61" s="32">
        <f>+AH60/$AD60*100</f>
        <v>23.854669957245648</v>
      </c>
      <c r="AI61" s="32">
        <f>+AI60/$AI60*100</f>
        <v>100</v>
      </c>
      <c r="AJ61" s="32">
        <f>+AJ60/$AI60*100</f>
        <v>26.877358051143506</v>
      </c>
      <c r="AK61" s="32">
        <f>+AK60/$AI60*100</f>
        <v>24.863757045041687</v>
      </c>
      <c r="AL61" s="32">
        <f>+AL60/$AI60*100</f>
        <v>24.108249103358332</v>
      </c>
      <c r="AM61" s="32">
        <f>+AM60/$AI60*100</f>
        <v>24.15063580045647</v>
      </c>
    </row>
    <row r="62" spans="1:39" ht="12.75">
      <c r="A62" s="21" t="s">
        <v>14</v>
      </c>
      <c r="B62" s="56">
        <v>13409</v>
      </c>
      <c r="C62" s="17">
        <v>12579</v>
      </c>
      <c r="D62" s="17">
        <v>12629</v>
      </c>
      <c r="E62" s="12">
        <f>SUM(F62:I62)</f>
        <v>49458</v>
      </c>
      <c r="F62" s="12">
        <v>13997</v>
      </c>
      <c r="G62" s="12">
        <v>12248</v>
      </c>
      <c r="H62" s="18">
        <v>11911</v>
      </c>
      <c r="I62" s="18">
        <v>11302</v>
      </c>
      <c r="J62" s="12">
        <f>13212+11587+10808+10294</f>
        <v>45901</v>
      </c>
      <c r="K62" s="18">
        <v>13212</v>
      </c>
      <c r="L62" s="18">
        <v>11587</v>
      </c>
      <c r="M62" s="18">
        <v>10808</v>
      </c>
      <c r="N62" s="18">
        <v>10294</v>
      </c>
      <c r="O62" s="17">
        <v>46584</v>
      </c>
      <c r="P62" s="18">
        <v>12417</v>
      </c>
      <c r="Q62" s="18">
        <v>11952</v>
      </c>
      <c r="R62" s="18">
        <v>11256</v>
      </c>
      <c r="S62" s="18">
        <v>10959</v>
      </c>
      <c r="T62" s="17">
        <v>43886</v>
      </c>
      <c r="U62" s="18">
        <v>11865</v>
      </c>
      <c r="V62" s="18">
        <v>10649</v>
      </c>
      <c r="W62" s="18">
        <v>10842</v>
      </c>
      <c r="X62" s="18">
        <v>10531</v>
      </c>
      <c r="Y62" s="17">
        <v>42480</v>
      </c>
      <c r="Z62" s="18">
        <v>11429</v>
      </c>
      <c r="AA62" s="18">
        <v>10244</v>
      </c>
      <c r="AB62" s="18">
        <v>10162</v>
      </c>
      <c r="AC62" s="18">
        <v>10645</v>
      </c>
      <c r="AD62" s="17">
        <v>33604</v>
      </c>
      <c r="AE62" s="12">
        <v>8833</v>
      </c>
      <c r="AF62" s="12">
        <v>8323</v>
      </c>
      <c r="AG62" s="12">
        <v>8310</v>
      </c>
      <c r="AH62" s="12">
        <v>8137</v>
      </c>
      <c r="AI62" s="18">
        <v>29944</v>
      </c>
      <c r="AJ62" s="12">
        <v>7768</v>
      </c>
      <c r="AK62" s="18">
        <v>7593</v>
      </c>
      <c r="AL62" s="18">
        <v>7266</v>
      </c>
      <c r="AM62" s="18">
        <v>7317</v>
      </c>
    </row>
    <row r="63" spans="1:39" ht="12.75">
      <c r="A63" s="21"/>
      <c r="B63" s="21"/>
      <c r="C63" s="31"/>
      <c r="D63" s="31"/>
      <c r="E63" s="32">
        <f>+E62/$E62*100</f>
        <v>100</v>
      </c>
      <c r="F63" s="32">
        <f>+F62/$E62*100</f>
        <v>28.30078046018844</v>
      </c>
      <c r="G63" s="32">
        <f>+G62/$E62*100</f>
        <v>24.764446601156536</v>
      </c>
      <c r="H63" s="32">
        <f>+H62/$E62*100</f>
        <v>24.083060374459137</v>
      </c>
      <c r="I63" s="32">
        <f>+I62/$E62*100</f>
        <v>22.851712564195882</v>
      </c>
      <c r="J63" s="32">
        <f>+J62/$J62*100</f>
        <v>100</v>
      </c>
      <c r="K63" s="32">
        <f>+K62/$J62*100</f>
        <v>28.78368662992092</v>
      </c>
      <c r="L63" s="32">
        <f>+L62/$J62*100</f>
        <v>25.243458748175424</v>
      </c>
      <c r="M63" s="32">
        <f>+M62/$J62*100</f>
        <v>23.546327966710965</v>
      </c>
      <c r="N63" s="32">
        <f>+N62/$J62*100</f>
        <v>22.426526655192696</v>
      </c>
      <c r="O63" s="32">
        <f>+O62/$O62*100</f>
        <v>100</v>
      </c>
      <c r="P63" s="32">
        <f>+P62/$O62*100</f>
        <v>26.65507470376095</v>
      </c>
      <c r="Q63" s="32">
        <f>+Q62/$O62*100</f>
        <v>25.656877897990725</v>
      </c>
      <c r="R63" s="32">
        <f>+R62/$O62*100</f>
        <v>24.16280267903143</v>
      </c>
      <c r="S63" s="32">
        <f>+S62/$O62*100</f>
        <v>23.525244719216897</v>
      </c>
      <c r="T63" s="32">
        <f>+T62/$T62*100</f>
        <v>100</v>
      </c>
      <c r="U63" s="32">
        <f>+U62/$T62*100</f>
        <v>27.035956797156267</v>
      </c>
      <c r="V63" s="32">
        <f>+V62/$T62*100</f>
        <v>24.265141502985006</v>
      </c>
      <c r="W63" s="32">
        <f>+W62/$T62*100</f>
        <v>24.704917285694755</v>
      </c>
      <c r="X63" s="32">
        <f>+X62/$T62*100</f>
        <v>23.996263045162465</v>
      </c>
      <c r="Y63" s="32">
        <f>+Y62/$Y62*100</f>
        <v>100</v>
      </c>
      <c r="Z63" s="32">
        <f>+Z62/$Y62*100</f>
        <v>26.90442561205273</v>
      </c>
      <c r="AA63" s="32">
        <f>+AA62/$Y62*100</f>
        <v>24.11487758945386</v>
      </c>
      <c r="AB63" s="32">
        <f>+AB62/$Y62*100</f>
        <v>23.921845574387948</v>
      </c>
      <c r="AC63" s="32">
        <f>+AC62/$Y62*100</f>
        <v>25.05885122410546</v>
      </c>
      <c r="AD63" s="32">
        <f>+AD62/$AD62*100</f>
        <v>100</v>
      </c>
      <c r="AE63" s="32">
        <f>+AE62/$AD62*100</f>
        <v>26.2855612427092</v>
      </c>
      <c r="AF63" s="32">
        <f>+AF62/$AD62*100</f>
        <v>24.76788477562195</v>
      </c>
      <c r="AG63" s="32">
        <f>+AG62/$AD62*100</f>
        <v>24.729198904892275</v>
      </c>
      <c r="AH63" s="32">
        <f>+AH62/$AD62*100</f>
        <v>24.2143792405666</v>
      </c>
      <c r="AI63" s="32">
        <f>+AI62/$AI62*100</f>
        <v>100</v>
      </c>
      <c r="AJ63" s="32">
        <f>+AJ62/$AI62*100</f>
        <v>25.94175794816992</v>
      </c>
      <c r="AK63" s="32">
        <f>+AK62/$AI62*100</f>
        <v>25.357333689553833</v>
      </c>
      <c r="AL63" s="32">
        <f>+AL62/$AI62*100</f>
        <v>24.26529521773978</v>
      </c>
      <c r="AM63" s="32">
        <f>+AM62/$AI62*100</f>
        <v>24.435613144536468</v>
      </c>
    </row>
    <row r="64" spans="1:39" ht="12.75">
      <c r="A64" s="21" t="s">
        <v>15</v>
      </c>
      <c r="B64" s="56">
        <v>38932</v>
      </c>
      <c r="C64" s="17">
        <v>36968</v>
      </c>
      <c r="D64" s="17">
        <v>36825</v>
      </c>
      <c r="E64" s="12">
        <f>SUM(F64:I64)</f>
        <v>138955</v>
      </c>
      <c r="F64" s="12">
        <v>37676</v>
      </c>
      <c r="G64" s="12">
        <v>35195</v>
      </c>
      <c r="H64" s="18">
        <v>33259</v>
      </c>
      <c r="I64" s="18">
        <v>32825</v>
      </c>
      <c r="J64" s="12">
        <f>33346+31643+29344+29992</f>
        <v>124325</v>
      </c>
      <c r="K64" s="18">
        <v>33346</v>
      </c>
      <c r="L64" s="18">
        <v>31643</v>
      </c>
      <c r="M64" s="18">
        <v>29344</v>
      </c>
      <c r="N64" s="18">
        <v>29992</v>
      </c>
      <c r="O64" s="17">
        <v>116557</v>
      </c>
      <c r="P64" s="18">
        <v>30455</v>
      </c>
      <c r="Q64" s="18">
        <v>29547</v>
      </c>
      <c r="R64" s="18">
        <v>27835</v>
      </c>
      <c r="S64" s="18">
        <v>28719</v>
      </c>
      <c r="T64" s="17">
        <v>105440</v>
      </c>
      <c r="U64" s="18">
        <v>29529</v>
      </c>
      <c r="V64" s="18">
        <v>26461</v>
      </c>
      <c r="W64" s="18">
        <v>24648</v>
      </c>
      <c r="X64" s="18">
        <v>24802</v>
      </c>
      <c r="Y64" s="17">
        <v>91922</v>
      </c>
      <c r="Z64" s="18">
        <v>24961</v>
      </c>
      <c r="AA64" s="18">
        <v>23266</v>
      </c>
      <c r="AB64" s="18">
        <v>21760</v>
      </c>
      <c r="AC64" s="18">
        <v>21935</v>
      </c>
      <c r="AD64" s="17">
        <v>78447</v>
      </c>
      <c r="AE64" s="12">
        <v>21622</v>
      </c>
      <c r="AF64" s="12">
        <v>20106</v>
      </c>
      <c r="AG64" s="12">
        <v>18382</v>
      </c>
      <c r="AH64" s="12">
        <v>18337</v>
      </c>
      <c r="AI64" s="18">
        <v>63315</v>
      </c>
      <c r="AJ64" s="12">
        <v>17460</v>
      </c>
      <c r="AK64" s="18">
        <v>15763</v>
      </c>
      <c r="AL64" s="18">
        <v>15338</v>
      </c>
      <c r="AM64" s="18">
        <v>14755</v>
      </c>
    </row>
    <row r="65" spans="1:39" ht="12.75">
      <c r="A65" s="21"/>
      <c r="B65" s="21"/>
      <c r="C65" s="31"/>
      <c r="D65" s="31"/>
      <c r="E65" s="32">
        <f>+E64/$E64*100</f>
        <v>100</v>
      </c>
      <c r="F65" s="32">
        <f>+F64/$E64*100</f>
        <v>27.11381382461948</v>
      </c>
      <c r="G65" s="32">
        <f>+G64/$E64*100</f>
        <v>25.3283437083948</v>
      </c>
      <c r="H65" s="32">
        <f>+H64/$E64*100</f>
        <v>23.93508689863625</v>
      </c>
      <c r="I65" s="32">
        <f>+I64/$E64*100</f>
        <v>23.622755568349465</v>
      </c>
      <c r="J65" s="32">
        <f>+J64/$J64*100</f>
        <v>100</v>
      </c>
      <c r="K65" s="32">
        <f>+K64/$J64*100</f>
        <v>26.821636838930225</v>
      </c>
      <c r="L65" s="32">
        <f>+L64/$J64*100</f>
        <v>25.451839935652526</v>
      </c>
      <c r="M65" s="32">
        <f>+M64/$J64*100</f>
        <v>23.60265433340036</v>
      </c>
      <c r="N65" s="32">
        <f>+N64/$J64*100</f>
        <v>24.12386889201689</v>
      </c>
      <c r="O65" s="32">
        <f>+O64/$O64*100</f>
        <v>100</v>
      </c>
      <c r="P65" s="32">
        <f>+P64/$O64*100</f>
        <v>26.128846830306202</v>
      </c>
      <c r="Q65" s="32">
        <f>+Q64/$O64*100</f>
        <v>25.349828839108763</v>
      </c>
      <c r="R65" s="32">
        <f>+R64/$O64*100</f>
        <v>23.881019586983193</v>
      </c>
      <c r="S65" s="32">
        <f>+S64/$O64*100</f>
        <v>24.63944679427233</v>
      </c>
      <c r="T65" s="32">
        <f>+T64/$T64*100</f>
        <v>100</v>
      </c>
      <c r="U65" s="32">
        <f>+U64/$T64*100</f>
        <v>28.005500758725344</v>
      </c>
      <c r="V65" s="32">
        <f>+V64/$T64*100</f>
        <v>25.095789074355086</v>
      </c>
      <c r="W65" s="32">
        <f>+W64/$T64*100</f>
        <v>23.376327769347498</v>
      </c>
      <c r="X65" s="32">
        <f>+X64/$T64*100</f>
        <v>23.522382397572077</v>
      </c>
      <c r="Y65" s="32">
        <f>+Y64/$Y64*100</f>
        <v>100</v>
      </c>
      <c r="Z65" s="32">
        <f>+Z64/$Y64*100</f>
        <v>27.15454406997237</v>
      </c>
      <c r="AA65" s="32">
        <f>+AA64/$Y64*100</f>
        <v>25.310589412762997</v>
      </c>
      <c r="AB65" s="32">
        <f>+AB64/$Y64*100</f>
        <v>23.67224385892387</v>
      </c>
      <c r="AC65" s="32">
        <f>+AC64/$Y64*100</f>
        <v>23.86262265834077</v>
      </c>
      <c r="AD65" s="32">
        <f>+AD64/$AD64*100</f>
        <v>100</v>
      </c>
      <c r="AE65" s="32">
        <f>+AE64/$AD64*100</f>
        <v>27.562558160286564</v>
      </c>
      <c r="AF65" s="32">
        <f>+AF64/$AD64*100</f>
        <v>25.630043213889632</v>
      </c>
      <c r="AG65" s="32">
        <f>+AG64/$AD64*100</f>
        <v>23.43238109806621</v>
      </c>
      <c r="AH65" s="32">
        <f>+AH64/$AD64*100</f>
        <v>23.375017527757596</v>
      </c>
      <c r="AI65" s="32">
        <f>+AI64/$AI64*100</f>
        <v>100</v>
      </c>
      <c r="AJ65" s="32">
        <f>+AJ64/$AI64*100</f>
        <v>27.57640369580668</v>
      </c>
      <c r="AK65" s="32">
        <f>+AK64/$AI64*100</f>
        <v>24.896154149885493</v>
      </c>
      <c r="AL65" s="32">
        <f>+AL64/$AI64*100</f>
        <v>24.224907209981836</v>
      </c>
      <c r="AM65" s="32">
        <f>+AM64/$AI64*100</f>
        <v>23.30411434889047</v>
      </c>
    </row>
    <row r="66" spans="1:39" ht="12.75">
      <c r="A66" s="21" t="s">
        <v>16</v>
      </c>
      <c r="B66" s="56">
        <v>151541</v>
      </c>
      <c r="C66" s="17">
        <v>133008</v>
      </c>
      <c r="D66" s="17">
        <v>131176</v>
      </c>
      <c r="E66" s="12">
        <f>SUM(F66:I66)</f>
        <v>498554</v>
      </c>
      <c r="F66" s="12">
        <v>138817</v>
      </c>
      <c r="G66" s="12">
        <v>129776</v>
      </c>
      <c r="H66" s="18">
        <v>116029</v>
      </c>
      <c r="I66" s="18">
        <v>113932</v>
      </c>
      <c r="J66" s="12">
        <f>122525+120428+106802+107019</f>
        <v>456774</v>
      </c>
      <c r="K66" s="18">
        <v>122525</v>
      </c>
      <c r="L66" s="18">
        <v>120428</v>
      </c>
      <c r="M66" s="18">
        <v>106802</v>
      </c>
      <c r="N66" s="18">
        <v>107019</v>
      </c>
      <c r="O66" s="17">
        <v>412949</v>
      </c>
      <c r="P66" s="18">
        <v>111931</v>
      </c>
      <c r="Q66" s="18">
        <v>110464</v>
      </c>
      <c r="R66" s="18">
        <v>94767</v>
      </c>
      <c r="S66" s="18">
        <v>95787</v>
      </c>
      <c r="T66" s="17">
        <v>365735</v>
      </c>
      <c r="U66" s="18">
        <v>100946</v>
      </c>
      <c r="V66" s="18">
        <v>97144</v>
      </c>
      <c r="W66" s="18">
        <v>84042</v>
      </c>
      <c r="X66" s="18">
        <v>83603</v>
      </c>
      <c r="Y66" s="17">
        <v>336038</v>
      </c>
      <c r="Z66" s="18">
        <v>91828</v>
      </c>
      <c r="AA66" s="18">
        <v>89310</v>
      </c>
      <c r="AB66" s="18">
        <v>78125</v>
      </c>
      <c r="AC66" s="18">
        <v>76775</v>
      </c>
      <c r="AD66" s="17">
        <v>288169</v>
      </c>
      <c r="AE66" s="12">
        <v>79920</v>
      </c>
      <c r="AF66" s="12">
        <v>76755</v>
      </c>
      <c r="AG66" s="12">
        <v>65138</v>
      </c>
      <c r="AH66" s="12">
        <v>66356</v>
      </c>
      <c r="AI66" s="18">
        <v>254375</v>
      </c>
      <c r="AJ66" s="12">
        <v>70683</v>
      </c>
      <c r="AK66" s="18">
        <v>67725</v>
      </c>
      <c r="AL66" s="18">
        <v>57732</v>
      </c>
      <c r="AM66" s="18">
        <v>58235</v>
      </c>
    </row>
    <row r="67" spans="1:39" ht="12.75">
      <c r="A67" s="16"/>
      <c r="B67" s="16"/>
      <c r="C67" s="31"/>
      <c r="D67" s="31"/>
      <c r="E67" s="32">
        <f>+E66/$E66*100</f>
        <v>100</v>
      </c>
      <c r="F67" s="32">
        <f>+F66/$E66*100</f>
        <v>27.84392463003005</v>
      </c>
      <c r="G67" s="32">
        <f>+G66/$E66*100</f>
        <v>26.030480148589724</v>
      </c>
      <c r="H67" s="32">
        <f>+H66/$E66*100</f>
        <v>23.273105822037333</v>
      </c>
      <c r="I67" s="32">
        <f>+I66/$E66*100</f>
        <v>22.852489399342897</v>
      </c>
      <c r="J67" s="32">
        <f>+J66/$J66*100</f>
        <v>100</v>
      </c>
      <c r="K67" s="32">
        <f>+K66/$J66*100</f>
        <v>26.823987354796902</v>
      </c>
      <c r="L67" s="32">
        <f>+L66/$J66*100</f>
        <v>26.364898177216737</v>
      </c>
      <c r="M67" s="32">
        <f>+M66/$J66*100</f>
        <v>23.38180369285467</v>
      </c>
      <c r="N67" s="32">
        <f>+N66/$J66*100</f>
        <v>23.429310775131682</v>
      </c>
      <c r="O67" s="32">
        <f>+O66/$O66*100</f>
        <v>100</v>
      </c>
      <c r="P67" s="32">
        <f>+P66/$O66*100</f>
        <v>27.10528418763576</v>
      </c>
      <c r="Q67" s="32">
        <f>+Q66/$O66*100</f>
        <v>26.75003450789323</v>
      </c>
      <c r="R67" s="32">
        <f>+R66/$O66*100</f>
        <v>22.94883871858268</v>
      </c>
      <c r="S67" s="32">
        <f>+S66/$O66*100</f>
        <v>23.19584258588833</v>
      </c>
      <c r="T67" s="32">
        <f>+T66/$T66*100</f>
        <v>100</v>
      </c>
      <c r="U67" s="32">
        <f>+U66/$T66*100</f>
        <v>27.600858545121465</v>
      </c>
      <c r="V67" s="32">
        <f>+V66/$T66*100</f>
        <v>26.56130805091118</v>
      </c>
      <c r="W67" s="32">
        <f>+W66/$T66*100</f>
        <v>22.978932833882457</v>
      </c>
      <c r="X67" s="32">
        <f>+X66/$T66*100</f>
        <v>22.8589005700849</v>
      </c>
      <c r="Y67" s="32">
        <f>+Y66/$Y66*100</f>
        <v>100</v>
      </c>
      <c r="Z67" s="32">
        <f>+Z66/$Y66*100</f>
        <v>27.32667138835489</v>
      </c>
      <c r="AA67" s="32">
        <f>+AA66/$Y66*100</f>
        <v>26.577351370975897</v>
      </c>
      <c r="AB67" s="32">
        <f>+AB66/$Y66*100</f>
        <v>23.24885876002119</v>
      </c>
      <c r="AC67" s="32">
        <f>+AC66/$Y66*100</f>
        <v>22.84711848064802</v>
      </c>
      <c r="AD67" s="32">
        <f>+AD66/$AD66*100</f>
        <v>100</v>
      </c>
      <c r="AE67" s="32">
        <f>+AE66/$AD66*100</f>
        <v>27.733725695685518</v>
      </c>
      <c r="AF67" s="32">
        <f>+AF66/$AD66*100</f>
        <v>26.635411859013285</v>
      </c>
      <c r="AG67" s="32">
        <f>+AG66/$AD66*100</f>
        <v>22.604096901471014</v>
      </c>
      <c r="AH67" s="32">
        <f>+AH66/$AD66*100</f>
        <v>23.026765543830184</v>
      </c>
      <c r="AI67" s="32">
        <f>+AI66/$AI66*100</f>
        <v>100</v>
      </c>
      <c r="AJ67" s="32">
        <f>+AJ66/$AI66*100</f>
        <v>27.786928746928748</v>
      </c>
      <c r="AK67" s="32">
        <f>+AK66/$AI66*100</f>
        <v>26.624078624078624</v>
      </c>
      <c r="AL67" s="32">
        <f>+AL66/$AI66*100</f>
        <v>22.695626535626538</v>
      </c>
      <c r="AM67" s="32">
        <f>+AM66/$AI66*100</f>
        <v>22.893366093366094</v>
      </c>
    </row>
    <row r="68" spans="1:39" ht="12.75">
      <c r="A68" s="22" t="s">
        <v>17</v>
      </c>
      <c r="B68" s="56">
        <v>88970</v>
      </c>
      <c r="C68" s="17">
        <v>85089</v>
      </c>
      <c r="D68" s="17">
        <v>83621</v>
      </c>
      <c r="E68" s="12">
        <f>SUM(F68:I68)</f>
        <v>305406</v>
      </c>
      <c r="F68" s="12">
        <v>77348</v>
      </c>
      <c r="G68" s="12">
        <v>78536</v>
      </c>
      <c r="H68" s="18">
        <v>75964</v>
      </c>
      <c r="I68" s="18">
        <v>73558</v>
      </c>
      <c r="J68" s="12">
        <f>70358+65893+65735+64642</f>
        <v>266628</v>
      </c>
      <c r="K68" s="18">
        <v>70358</v>
      </c>
      <c r="L68" s="18">
        <v>65893</v>
      </c>
      <c r="M68" s="18">
        <v>65735</v>
      </c>
      <c r="N68" s="18">
        <v>64642</v>
      </c>
      <c r="O68" s="17">
        <v>238865</v>
      </c>
      <c r="P68" s="18">
        <v>64585</v>
      </c>
      <c r="Q68" s="18">
        <v>61055</v>
      </c>
      <c r="R68" s="18">
        <v>57053</v>
      </c>
      <c r="S68" s="18">
        <v>56171</v>
      </c>
      <c r="T68" s="17">
        <v>220561</v>
      </c>
      <c r="U68" s="18">
        <v>59932</v>
      </c>
      <c r="V68" s="18">
        <v>56230</v>
      </c>
      <c r="W68" s="18">
        <v>52808</v>
      </c>
      <c r="X68" s="18">
        <v>51591</v>
      </c>
      <c r="Y68" s="17">
        <v>181575</v>
      </c>
      <c r="Z68" s="18">
        <v>49223</v>
      </c>
      <c r="AA68" s="18">
        <v>46236</v>
      </c>
      <c r="AB68" s="18">
        <v>43690</v>
      </c>
      <c r="AC68" s="18">
        <v>42426</v>
      </c>
      <c r="AD68" s="17">
        <v>157556</v>
      </c>
      <c r="AE68" s="12">
        <v>50439</v>
      </c>
      <c r="AF68" s="12">
        <v>32887</v>
      </c>
      <c r="AG68" s="12">
        <v>34931</v>
      </c>
      <c r="AH68" s="12">
        <v>39299</v>
      </c>
      <c r="AI68" s="18">
        <v>138041</v>
      </c>
      <c r="AJ68" s="12">
        <v>43683</v>
      </c>
      <c r="AK68" s="18">
        <v>28989</v>
      </c>
      <c r="AL68" s="18">
        <v>31359</v>
      </c>
      <c r="AM68" s="18">
        <v>34010</v>
      </c>
    </row>
    <row r="69" spans="1:39" ht="12.75">
      <c r="A69" s="12" t="s">
        <v>18</v>
      </c>
      <c r="B69" s="12"/>
      <c r="C69" s="31"/>
      <c r="D69" s="31"/>
      <c r="E69" s="32">
        <f>+E68/$E68*100</f>
        <v>100</v>
      </c>
      <c r="F69" s="32">
        <f>+F68/$E68*100</f>
        <v>25.326286975370486</v>
      </c>
      <c r="G69" s="32">
        <f>+G68/$E68*100</f>
        <v>25.71527736848654</v>
      </c>
      <c r="H69" s="32">
        <f>+H68/$E68*100</f>
        <v>24.87311971605011</v>
      </c>
      <c r="I69" s="32">
        <f>+I68/$E68*100</f>
        <v>24.085315940092862</v>
      </c>
      <c r="J69" s="32">
        <f>+J68/$J68*100</f>
        <v>100</v>
      </c>
      <c r="K69" s="32">
        <f>+K68/$J68*100</f>
        <v>26.3880762710593</v>
      </c>
      <c r="L69" s="32">
        <f>+L68/$J68*100</f>
        <v>24.713458451475464</v>
      </c>
      <c r="M69" s="32">
        <f>+M68/$J68*100</f>
        <v>24.654199858979553</v>
      </c>
      <c r="N69" s="32">
        <f>+N68/$J68*100</f>
        <v>24.244265418485682</v>
      </c>
      <c r="O69" s="32">
        <f>+O68/$O68*100</f>
        <v>100</v>
      </c>
      <c r="P69" s="32">
        <f>+P68/$O68*100</f>
        <v>27.038285223871224</v>
      </c>
      <c r="Q69" s="32">
        <f>+Q68/$O68*100</f>
        <v>25.56046302304649</v>
      </c>
      <c r="R69" s="32">
        <f>+R68/$O68*100</f>
        <v>23.885039666757375</v>
      </c>
      <c r="S69" s="32">
        <f>+S68/$O68*100</f>
        <v>23.515793439809094</v>
      </c>
      <c r="T69" s="32">
        <f>+T68/$T68*100</f>
        <v>100</v>
      </c>
      <c r="U69" s="32">
        <f>+U68/$T68*100</f>
        <v>27.172528234819392</v>
      </c>
      <c r="V69" s="32">
        <f>+V68/$T68*100</f>
        <v>25.494081002534447</v>
      </c>
      <c r="W69" s="32">
        <f>+W68/$T68*100</f>
        <v>23.942582777553604</v>
      </c>
      <c r="X69" s="32">
        <f>+X68/$T68*100</f>
        <v>23.39080798509256</v>
      </c>
      <c r="Y69" s="32">
        <f>+Y68/$Y68*100</f>
        <v>100</v>
      </c>
      <c r="Z69" s="32">
        <f>+Z68/$Y68*100</f>
        <v>27.108908164670247</v>
      </c>
      <c r="AA69" s="32">
        <f>+AA68/$Y68*100</f>
        <v>25.463857909954562</v>
      </c>
      <c r="AB69" s="32">
        <f>+AB68/$Y68*100</f>
        <v>24.06168250034421</v>
      </c>
      <c r="AC69" s="32">
        <f>+AC68/$Y68*100</f>
        <v>23.36555142503098</v>
      </c>
      <c r="AD69" s="32">
        <f>+AD68/$AD68*100</f>
        <v>100</v>
      </c>
      <c r="AE69" s="32">
        <f>+AE68/$AD68*100</f>
        <v>32.01337936987484</v>
      </c>
      <c r="AF69" s="32">
        <f>+AF68/$AD68*100</f>
        <v>20.873213333671835</v>
      </c>
      <c r="AG69" s="32">
        <f>+AG68/$AD68*100</f>
        <v>22.170529843357283</v>
      </c>
      <c r="AH69" s="32">
        <f>+AH68/$AD68*100</f>
        <v>24.94287745309604</v>
      </c>
      <c r="AI69" s="32">
        <f>+AI68/$AI68*100</f>
        <v>100</v>
      </c>
      <c r="AJ69" s="32">
        <f>+AJ68/$AI68*100</f>
        <v>31.644946066748286</v>
      </c>
      <c r="AK69" s="32">
        <f>+AK68/$AI68*100</f>
        <v>21.00028252475714</v>
      </c>
      <c r="AL69" s="32">
        <f>+AL68/$AI68*100</f>
        <v>22.717163741207322</v>
      </c>
      <c r="AM69" s="32">
        <f>+AM68/$AI68*100</f>
        <v>24.637607667287256</v>
      </c>
    </row>
    <row r="70" spans="1:39" ht="12.75">
      <c r="A70" s="12"/>
      <c r="B70" s="12"/>
      <c r="C70" s="17"/>
      <c r="D70" s="17"/>
      <c r="E70" s="12"/>
      <c r="F70" s="12"/>
      <c r="G70" s="12"/>
      <c r="H70" s="17"/>
      <c r="I70" s="17"/>
      <c r="J70" s="12"/>
      <c r="K70" s="17"/>
      <c r="L70" s="17"/>
      <c r="M70" s="17"/>
      <c r="N70" s="17"/>
      <c r="O70" s="12"/>
      <c r="P70" s="17"/>
      <c r="Q70" s="17"/>
      <c r="R70" s="17"/>
      <c r="S70" s="17"/>
      <c r="T70" s="12"/>
      <c r="U70" s="17"/>
      <c r="V70" s="17"/>
      <c r="W70" s="17"/>
      <c r="X70" s="17"/>
      <c r="Y70" s="12"/>
      <c r="Z70" s="17"/>
      <c r="AA70" s="17"/>
      <c r="AB70" s="17"/>
      <c r="AC70" s="17"/>
      <c r="AD70" s="17"/>
      <c r="AE70" s="12"/>
      <c r="AF70" s="12"/>
      <c r="AG70" s="12"/>
      <c r="AH70" s="12"/>
      <c r="AI70" s="17"/>
      <c r="AJ70" s="12"/>
      <c r="AK70" s="17"/>
      <c r="AL70" s="17"/>
      <c r="AM70" s="17"/>
    </row>
    <row r="71" spans="1:39" ht="12.75">
      <c r="A71" s="22" t="s">
        <v>19</v>
      </c>
      <c r="B71" s="56">
        <v>89172</v>
      </c>
      <c r="C71" s="17">
        <v>89333</v>
      </c>
      <c r="D71" s="17">
        <v>76831</v>
      </c>
      <c r="E71" s="12">
        <f>SUM(F71:I71)</f>
        <v>337743</v>
      </c>
      <c r="F71" s="12">
        <v>106059</v>
      </c>
      <c r="G71" s="12">
        <v>83052</v>
      </c>
      <c r="H71" s="18">
        <v>78855</v>
      </c>
      <c r="I71" s="18">
        <v>69777</v>
      </c>
      <c r="J71" s="12">
        <f>94220+75835+71368+63730</f>
        <v>305153</v>
      </c>
      <c r="K71" s="18">
        <v>94220</v>
      </c>
      <c r="L71" s="18">
        <v>75835</v>
      </c>
      <c r="M71" s="18">
        <v>71368</v>
      </c>
      <c r="N71" s="18">
        <v>63730</v>
      </c>
      <c r="O71" s="17">
        <v>277493</v>
      </c>
      <c r="P71" s="18">
        <v>88173</v>
      </c>
      <c r="Q71" s="18">
        <v>66777</v>
      </c>
      <c r="R71" s="18">
        <v>65484</v>
      </c>
      <c r="S71" s="18">
        <v>57059</v>
      </c>
      <c r="T71" s="17">
        <v>252059</v>
      </c>
      <c r="U71" s="18">
        <v>81356</v>
      </c>
      <c r="V71" s="18">
        <v>59586</v>
      </c>
      <c r="W71" s="18">
        <v>57189</v>
      </c>
      <c r="X71" s="18">
        <v>53927</v>
      </c>
      <c r="Y71" s="17">
        <v>217219</v>
      </c>
      <c r="Z71" s="18">
        <v>70222</v>
      </c>
      <c r="AA71" s="18">
        <v>49791</v>
      </c>
      <c r="AB71" s="18">
        <v>52248</v>
      </c>
      <c r="AC71" s="18">
        <v>44958</v>
      </c>
      <c r="AD71" s="17">
        <v>176140</v>
      </c>
      <c r="AE71" s="12">
        <v>57504</v>
      </c>
      <c r="AF71" s="12">
        <v>41812</v>
      </c>
      <c r="AG71" s="12">
        <v>39148</v>
      </c>
      <c r="AH71" s="12">
        <v>37677</v>
      </c>
      <c r="AI71" s="18">
        <v>146752</v>
      </c>
      <c r="AJ71" s="12">
        <v>46125</v>
      </c>
      <c r="AK71" s="18">
        <v>34552</v>
      </c>
      <c r="AL71" s="18">
        <v>33323</v>
      </c>
      <c r="AM71" s="18">
        <v>32753</v>
      </c>
    </row>
    <row r="72" spans="1:39" ht="12.75">
      <c r="A72" s="36" t="s">
        <v>20</v>
      </c>
      <c r="B72" s="36"/>
      <c r="C72" s="44"/>
      <c r="D72" s="44"/>
      <c r="E72" s="34">
        <f>+E71/$E71*100</f>
        <v>100</v>
      </c>
      <c r="F72" s="34">
        <f>+F71/$E71*100</f>
        <v>31.40227924783045</v>
      </c>
      <c r="G72" s="34">
        <f>+G71/$E71*100</f>
        <v>24.59029498760892</v>
      </c>
      <c r="H72" s="34">
        <f>+H71/$E71*100</f>
        <v>23.34763414785799</v>
      </c>
      <c r="I72" s="34">
        <f>+I71/$E71*100</f>
        <v>20.65979161670264</v>
      </c>
      <c r="J72" s="34">
        <f>+J71/$J71*100</f>
        <v>100</v>
      </c>
      <c r="K72" s="34">
        <f>+K71/$J71*100</f>
        <v>30.876314504527237</v>
      </c>
      <c r="L72" s="34">
        <f>+L71/$J71*100</f>
        <v>24.85146795214204</v>
      </c>
      <c r="M72" s="34">
        <f>+M71/$J71*100</f>
        <v>23.387612115889407</v>
      </c>
      <c r="N72" s="34">
        <f>+N71/$J71*100</f>
        <v>20.884605427441315</v>
      </c>
      <c r="O72" s="34">
        <f>+O71/$O71*100</f>
        <v>100</v>
      </c>
      <c r="P72" s="34">
        <f>+P71/$O71*100</f>
        <v>31.774855581942607</v>
      </c>
      <c r="Q72" s="34">
        <f>+Q71/$O71*100</f>
        <v>24.064390813461962</v>
      </c>
      <c r="R72" s="34">
        <f>+R71/$O71*100</f>
        <v>23.598433113628094</v>
      </c>
      <c r="S72" s="34">
        <f>+S71/$O71*100</f>
        <v>20.56232049096734</v>
      </c>
      <c r="T72" s="34">
        <f>+T71/$T71*100</f>
        <v>100</v>
      </c>
      <c r="U72" s="34">
        <f>+U71/$T71*100</f>
        <v>32.27657016809557</v>
      </c>
      <c r="V72" s="34">
        <f>+V71/$T71*100</f>
        <v>23.63970340277475</v>
      </c>
      <c r="W72" s="34">
        <f>+W71/$T71*100</f>
        <v>22.688735573814068</v>
      </c>
      <c r="X72" s="34">
        <f>+X71/$T71*100</f>
        <v>21.39459412280458</v>
      </c>
      <c r="Y72" s="34">
        <f>+Y71/$Y71*100</f>
        <v>100</v>
      </c>
      <c r="Z72" s="34">
        <f>+Z71/$Y71*100</f>
        <v>32.32774296907729</v>
      </c>
      <c r="AA72" s="34">
        <f>+AA71/$Y71*100</f>
        <v>22.92202799939232</v>
      </c>
      <c r="AB72" s="34">
        <f>+AB71/$Y71*100</f>
        <v>24.05314452234841</v>
      </c>
      <c r="AC72" s="34">
        <f>+AC71/$Y71*100</f>
        <v>20.69708450918198</v>
      </c>
      <c r="AD72" s="34">
        <f>+AD71/$AD71*100</f>
        <v>100</v>
      </c>
      <c r="AE72" s="34">
        <f>+AE71/$AD71*100</f>
        <v>32.64675826047462</v>
      </c>
      <c r="AF72" s="34">
        <f>+AF71/$AD71*100</f>
        <v>23.737935732939707</v>
      </c>
      <c r="AG72" s="34">
        <f>+AG71/$AD71*100</f>
        <v>22.22550244123992</v>
      </c>
      <c r="AH72" s="34">
        <f>+AH71/$AD71*100</f>
        <v>21.39037129556035</v>
      </c>
      <c r="AI72" s="34">
        <f>+AI71/$AI71*100</f>
        <v>100</v>
      </c>
      <c r="AJ72" s="34">
        <f>+AJ71/$AI71*100</f>
        <v>31.430576755342347</v>
      </c>
      <c r="AK72" s="34">
        <f>+AK71/$AI71*100</f>
        <v>23.544483209768863</v>
      </c>
      <c r="AL72" s="34">
        <f>+AL71/$AI71*100</f>
        <v>22.70701591801134</v>
      </c>
      <c r="AM72" s="34">
        <f>+AM71/$AI71*100</f>
        <v>22.318605538595726</v>
      </c>
    </row>
    <row r="73" spans="1:39" ht="12.75">
      <c r="A73" s="19"/>
      <c r="B73" s="56"/>
      <c r="C73" s="17"/>
      <c r="D73" s="17"/>
      <c r="E73" s="12"/>
      <c r="F73" s="12"/>
      <c r="G73" s="12"/>
      <c r="H73" s="18"/>
      <c r="I73" s="18"/>
      <c r="J73" s="12"/>
      <c r="K73" s="18"/>
      <c r="L73" s="18"/>
      <c r="M73" s="18"/>
      <c r="N73" s="18"/>
      <c r="O73" s="8"/>
      <c r="P73" s="8"/>
      <c r="Q73" s="8"/>
      <c r="R73" s="8"/>
      <c r="S73" s="8"/>
      <c r="T73" s="8"/>
      <c r="U73" s="8"/>
      <c r="V73" s="19"/>
      <c r="W73" s="19"/>
      <c r="X73" s="11"/>
      <c r="Y73" s="15"/>
      <c r="Z73" s="15"/>
      <c r="AA73" s="15"/>
      <c r="AB73" s="15"/>
      <c r="AC73" s="37"/>
      <c r="AD73" s="26"/>
      <c r="AE73" s="37"/>
      <c r="AF73" s="37"/>
      <c r="AG73" s="37"/>
      <c r="AH73" s="37"/>
      <c r="AI73" s="13"/>
      <c r="AJ73" s="37"/>
      <c r="AK73" s="13"/>
      <c r="AL73" s="13"/>
      <c r="AM73" s="13"/>
    </row>
    <row r="74" spans="1:39" ht="12.75">
      <c r="A74" s="38" t="s">
        <v>21</v>
      </c>
      <c r="B74" s="38">
        <f>+B71+B68+B66+B64+B62+B60+B58+B56-1</f>
        <v>685302</v>
      </c>
      <c r="C74" s="38">
        <f>+C71+C68+C66+C64+C62+C60+C58+C56+1</f>
        <v>571368</v>
      </c>
      <c r="D74" s="38">
        <f aca="true" t="shared" si="9" ref="D74:K74">+D71+D68+D66+D64+D62+D60+D58+D56</f>
        <v>578595</v>
      </c>
      <c r="E74" s="38">
        <f t="shared" si="9"/>
        <v>2251746</v>
      </c>
      <c r="F74" s="38">
        <f t="shared" si="9"/>
        <v>614556</v>
      </c>
      <c r="G74" s="38">
        <f t="shared" si="9"/>
        <v>601045</v>
      </c>
      <c r="H74" s="38">
        <f t="shared" si="9"/>
        <v>512590</v>
      </c>
      <c r="I74" s="38">
        <f>+I71+I68+I66+I64+I62+I60+I58+I56+1</f>
        <v>523556</v>
      </c>
      <c r="J74" s="38">
        <f t="shared" si="9"/>
        <v>2088185</v>
      </c>
      <c r="K74" s="38">
        <f t="shared" si="9"/>
        <v>565780</v>
      </c>
      <c r="L74" s="38">
        <f>+L71+L68+L66+L64+L62+L60+L58+L56+1</f>
        <v>568621</v>
      </c>
      <c r="M74" s="38">
        <f>+M71+M68+M66+M64+M62+M60+M58+M56+1</f>
        <v>468665</v>
      </c>
      <c r="N74" s="38">
        <f>+N71+N68+N66+N64+N62+N60+N58+N56+1</f>
        <v>485122</v>
      </c>
      <c r="O74" s="17">
        <v>1917724</v>
      </c>
      <c r="P74" s="18">
        <v>520334</v>
      </c>
      <c r="Q74" s="18">
        <v>523189</v>
      </c>
      <c r="R74" s="18">
        <v>427551</v>
      </c>
      <c r="S74" s="18">
        <v>446650</v>
      </c>
      <c r="T74" s="17">
        <v>1755638</v>
      </c>
      <c r="U74" s="18">
        <v>487415</v>
      </c>
      <c r="V74" s="18">
        <v>477879</v>
      </c>
      <c r="W74" s="18">
        <v>384223</v>
      </c>
      <c r="X74" s="18">
        <v>406121</v>
      </c>
      <c r="Y74" s="17">
        <v>1616031</v>
      </c>
      <c r="Z74" s="18">
        <v>446669</v>
      </c>
      <c r="AA74" s="18">
        <v>449123</v>
      </c>
      <c r="AB74" s="18">
        <v>354828</v>
      </c>
      <c r="AC74" s="18">
        <v>365411</v>
      </c>
      <c r="AD74" s="17">
        <v>1384446</v>
      </c>
      <c r="AE74" s="12">
        <v>391379</v>
      </c>
      <c r="AF74" s="12">
        <v>374360</v>
      </c>
      <c r="AG74" s="12">
        <v>296140</v>
      </c>
      <c r="AH74" s="12">
        <v>322567</v>
      </c>
      <c r="AI74" s="18">
        <v>1237290</v>
      </c>
      <c r="AJ74" s="12">
        <v>349891</v>
      </c>
      <c r="AK74" s="18">
        <v>337397</v>
      </c>
      <c r="AL74" s="18">
        <v>264177</v>
      </c>
      <c r="AM74" s="18">
        <v>285825</v>
      </c>
    </row>
    <row r="75" spans="1:39" ht="12.75">
      <c r="A75" s="36"/>
      <c r="B75" s="36"/>
      <c r="C75" s="44"/>
      <c r="D75" s="44"/>
      <c r="E75" s="34">
        <f>+E74/$E74*100</f>
        <v>100</v>
      </c>
      <c r="F75" s="34">
        <f>+F74/$E74*100</f>
        <v>27.29242108124096</v>
      </c>
      <c r="G75" s="34">
        <f>+G74/$E74*100</f>
        <v>26.692397810410235</v>
      </c>
      <c r="H75" s="34">
        <f>+H74/$E74*100</f>
        <v>22.76411282622463</v>
      </c>
      <c r="I75" s="34">
        <f>+I74/$E74*100</f>
        <v>23.25111269210648</v>
      </c>
      <c r="J75" s="34">
        <f>+J74/$J74*100</f>
        <v>100</v>
      </c>
      <c r="K75" s="34">
        <f>+K74/$J74*100</f>
        <v>27.09434269473251</v>
      </c>
      <c r="L75" s="34">
        <f>+L74/$J74*100</f>
        <v>27.23039385878167</v>
      </c>
      <c r="M75" s="34">
        <f>+M74/$J74*100</f>
        <v>22.443653220380376</v>
      </c>
      <c r="N75" s="34">
        <f>+N74/$J74*100</f>
        <v>23.231753891537387</v>
      </c>
      <c r="O75" s="34">
        <f>+O74/$O74*100</f>
        <v>100</v>
      </c>
      <c r="P75" s="34">
        <f>+P74/$O74*100</f>
        <v>27.1328929501847</v>
      </c>
      <c r="Q75" s="34">
        <f>+Q74/$O74*100</f>
        <v>27.281767345040265</v>
      </c>
      <c r="R75" s="34">
        <f>+R74/$O74*100</f>
        <v>22.294709770540493</v>
      </c>
      <c r="S75" s="34">
        <f>+S74/$O74*100</f>
        <v>23.29062993423454</v>
      </c>
      <c r="T75" s="34">
        <f>+T74/$T74*100</f>
        <v>100</v>
      </c>
      <c r="U75" s="34">
        <f>+U74/$T74*100</f>
        <v>27.762841770342177</v>
      </c>
      <c r="V75" s="34">
        <f>+V74/$T74*100</f>
        <v>27.21967740502313</v>
      </c>
      <c r="W75" s="34">
        <f>+W74/$T74*100</f>
        <v>21.88509248489723</v>
      </c>
      <c r="X75" s="34">
        <f>+X74/$T74*100</f>
        <v>23.132388339737464</v>
      </c>
      <c r="Y75" s="34">
        <f>+Y74/$Y74*100</f>
        <v>100</v>
      </c>
      <c r="Z75" s="34">
        <f>+Z74/$Y74*100</f>
        <v>27.639878195405903</v>
      </c>
      <c r="AA75" s="34">
        <f>+AA74/$Y74*100</f>
        <v>27.791731718017786</v>
      </c>
      <c r="AB75" s="34">
        <f>+AB74/$Y74*100</f>
        <v>21.95675701765622</v>
      </c>
      <c r="AC75" s="34">
        <f>+AC74/$Y74*100</f>
        <v>22.61163306892009</v>
      </c>
      <c r="AD75" s="34">
        <f>+AD74/$AD74*100</f>
        <v>100</v>
      </c>
      <c r="AE75" s="34">
        <f>+AE74/$AD74*100</f>
        <v>28.26971944012262</v>
      </c>
      <c r="AF75" s="34">
        <f>+AF74/$AD74*100</f>
        <v>27.040419055708924</v>
      </c>
      <c r="AG75" s="34">
        <f>+AG74/$AD74*100</f>
        <v>21.390505660748055</v>
      </c>
      <c r="AH75" s="34">
        <f>+AH74/$AD74*100</f>
        <v>23.2993558434204</v>
      </c>
      <c r="AI75" s="34">
        <f>+AI74/$AI74*100</f>
        <v>100</v>
      </c>
      <c r="AJ75" s="34">
        <f>+AJ74/$AI74*100</f>
        <v>28.27881903191653</v>
      </c>
      <c r="AK75" s="34">
        <f>+AK74/$AI74*100</f>
        <v>27.26903151241827</v>
      </c>
      <c r="AL75" s="34">
        <f>+AL74/$AI74*100</f>
        <v>21.351259607691002</v>
      </c>
      <c r="AM75" s="34">
        <f>+AM74/$AI74*100</f>
        <v>23.1008898479742</v>
      </c>
    </row>
    <row r="76" spans="1:39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8"/>
      <c r="O76" s="8"/>
      <c r="P76" s="8"/>
      <c r="Q76" s="8"/>
      <c r="R76" s="8"/>
      <c r="S76" s="8"/>
      <c r="T76" s="8"/>
      <c r="U76" s="19"/>
      <c r="V76" s="19"/>
      <c r="W76" s="11"/>
      <c r="X76" s="11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8"/>
      <c r="AJ76" s="47"/>
      <c r="AK76" s="49"/>
      <c r="AL76" s="49"/>
      <c r="AM76" s="49"/>
    </row>
    <row r="77" spans="1:41" ht="12.75">
      <c r="A77" s="6" t="s">
        <v>24</v>
      </c>
      <c r="B77" s="6"/>
      <c r="C77" s="12"/>
      <c r="D77" s="39"/>
      <c r="E77" s="12"/>
      <c r="F77" s="40"/>
      <c r="G77" s="41"/>
      <c r="H77" s="40"/>
      <c r="I77" s="41"/>
      <c r="J77" s="40"/>
      <c r="K77" s="41"/>
      <c r="L77" s="12"/>
      <c r="M77" s="42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50"/>
      <c r="Z77" s="50"/>
      <c r="AA77" s="50"/>
      <c r="AB77" s="51"/>
      <c r="AC77" s="52"/>
      <c r="AD77" s="52"/>
      <c r="AE77" s="52"/>
      <c r="AF77" s="52"/>
      <c r="AG77" s="52"/>
      <c r="AH77" s="52"/>
      <c r="AI77" s="52"/>
      <c r="AJ77" s="52"/>
      <c r="AK77" s="52"/>
      <c r="AL77" s="53"/>
      <c r="AM77" s="53"/>
      <c r="AN77" s="53"/>
      <c r="AO77" s="53"/>
    </row>
    <row r="78" spans="1:35" ht="12.75">
      <c r="A78" s="21" t="s">
        <v>11</v>
      </c>
      <c r="B78" s="40">
        <f aca="true" t="shared" si="10" ref="B78:AH78">+((B56-G56)/G56*100)</f>
        <v>18.27059309380857</v>
      </c>
      <c r="C78" s="40">
        <f t="shared" si="10"/>
        <v>7.223029045643154</v>
      </c>
      <c r="D78" s="40">
        <f t="shared" si="10"/>
        <v>3.897706951939359</v>
      </c>
      <c r="E78" s="40">
        <f t="shared" si="10"/>
        <v>-1.6401610458398088</v>
      </c>
      <c r="F78" s="40">
        <f t="shared" si="10"/>
        <v>-1.0974884826868778</v>
      </c>
      <c r="G78" s="40">
        <f t="shared" si="10"/>
        <v>-7.437574246362663</v>
      </c>
      <c r="H78" s="40">
        <f t="shared" si="10"/>
        <v>0.8399845183426258</v>
      </c>
      <c r="I78" s="40">
        <f t="shared" si="10"/>
        <v>3.915474428547936</v>
      </c>
      <c r="J78" s="40">
        <f>+((J56-O56)/O56*100)</f>
        <v>9.064556041365359</v>
      </c>
      <c r="K78" s="40">
        <f>+((K56-P56)/P56*100)</f>
        <v>12.58344626813231</v>
      </c>
      <c r="L78" s="40">
        <f>+((L56-Q56)/Q56*100)</f>
        <v>9.513044934340604</v>
      </c>
      <c r="M78" s="40">
        <f>+((M56-R56)/R56*100)</f>
        <v>9.471405995923323</v>
      </c>
      <c r="N78" s="40">
        <f>+((N56-S56)/S56*100)</f>
        <v>4.544712162499033</v>
      </c>
      <c r="O78" s="40">
        <f t="shared" si="10"/>
        <v>3.8912423704855312</v>
      </c>
      <c r="P78" s="40">
        <f t="shared" si="10"/>
        <v>-1.3232514177693762</v>
      </c>
      <c r="Q78" s="40">
        <f t="shared" si="10"/>
        <v>2.7277899806811865</v>
      </c>
      <c r="R78" s="40">
        <f t="shared" si="10"/>
        <v>9.30095750672758</v>
      </c>
      <c r="S78" s="40">
        <f t="shared" si="10"/>
        <v>7.354908963391564</v>
      </c>
      <c r="T78" s="40">
        <f t="shared" si="10"/>
        <v>0.14090050206675814</v>
      </c>
      <c r="U78" s="40">
        <f t="shared" si="10"/>
        <v>0.033856317093311314</v>
      </c>
      <c r="V78" s="40">
        <f t="shared" si="10"/>
        <v>-4.178421316224903</v>
      </c>
      <c r="W78" s="40">
        <f t="shared" si="10"/>
        <v>0.3365692541474625</v>
      </c>
      <c r="X78" s="40">
        <f t="shared" si="10"/>
        <v>6.832096063411316</v>
      </c>
      <c r="Y78" s="40">
        <f t="shared" si="10"/>
        <v>18.700460710552466</v>
      </c>
      <c r="Z78" s="40">
        <f t="shared" si="10"/>
        <v>18.259408995918047</v>
      </c>
      <c r="AA78" s="40">
        <f t="shared" si="10"/>
        <v>23.211454191824906</v>
      </c>
      <c r="AB78" s="40">
        <f t="shared" si="10"/>
        <v>18.251481354975716</v>
      </c>
      <c r="AC78" s="40">
        <f t="shared" si="10"/>
        <v>13.102963805445908</v>
      </c>
      <c r="AD78" s="40">
        <f t="shared" si="10"/>
        <v>6.850429530756609</v>
      </c>
      <c r="AE78" s="40">
        <f t="shared" si="10"/>
        <v>3.8865386371245094</v>
      </c>
      <c r="AF78" s="40">
        <f t="shared" si="10"/>
        <v>4.700879165814762</v>
      </c>
      <c r="AG78" s="40">
        <f t="shared" si="10"/>
        <v>10.39938354592255</v>
      </c>
      <c r="AH78" s="40">
        <f t="shared" si="10"/>
        <v>11.040673559091191</v>
      </c>
      <c r="AI78" s="7"/>
    </row>
    <row r="79" spans="1:35" ht="12.75">
      <c r="A79" s="21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12.75">
      <c r="A80" s="21" t="s">
        <v>12</v>
      </c>
      <c r="B80" s="40">
        <f aca="true" t="shared" si="11" ref="B80:AH80">+((B58-G58)/G58*100)</f>
        <v>2.6170798898071626</v>
      </c>
      <c r="C80" s="40">
        <f t="shared" si="11"/>
        <v>2.150830383882385</v>
      </c>
      <c r="D80" s="40">
        <f t="shared" si="11"/>
        <v>4.145257603110679</v>
      </c>
      <c r="E80" s="40">
        <f t="shared" si="11"/>
        <v>22.648869770580298</v>
      </c>
      <c r="F80" s="40">
        <f t="shared" si="11"/>
        <v>1.4718413509954296</v>
      </c>
      <c r="G80" s="40">
        <f t="shared" si="11"/>
        <v>25.991953932318374</v>
      </c>
      <c r="H80" s="40">
        <f t="shared" si="11"/>
        <v>32.671121545963516</v>
      </c>
      <c r="I80" s="40">
        <f t="shared" si="11"/>
        <v>33.79784466740988</v>
      </c>
      <c r="J80" s="40">
        <f>+((J58-O58)/O58*100)</f>
        <v>4.513399153737659</v>
      </c>
      <c r="K80" s="40">
        <f>+((K58-P58)/P58*100)</f>
        <v>1.9426676143094055</v>
      </c>
      <c r="L80" s="40">
        <f>+((L58-Q58)/Q58*100)</f>
        <v>7.861822513400833</v>
      </c>
      <c r="M80" s="40">
        <f>+((M58-R58)/R58*100)</f>
        <v>1.4939052332508478</v>
      </c>
      <c r="N80" s="40">
        <f>+((N58-S58)/S58*100)</f>
        <v>7.115135834411385</v>
      </c>
      <c r="O80" s="40">
        <f t="shared" si="11"/>
        <v>11.984205330700888</v>
      </c>
      <c r="P80" s="40">
        <f t="shared" si="11"/>
        <v>19.304691916336914</v>
      </c>
      <c r="Q80" s="40">
        <f t="shared" si="11"/>
        <v>22.363352420614262</v>
      </c>
      <c r="R80" s="40">
        <f t="shared" si="11"/>
        <v>6.834426711054538</v>
      </c>
      <c r="S80" s="40">
        <f t="shared" si="11"/>
        <v>-0.3865979381443299</v>
      </c>
      <c r="T80" s="40">
        <f t="shared" si="11"/>
        <v>15.425153112092293</v>
      </c>
      <c r="U80" s="40">
        <f t="shared" si="11"/>
        <v>4.860699466508596</v>
      </c>
      <c r="V80" s="40">
        <f t="shared" si="11"/>
        <v>0.3342734774887705</v>
      </c>
      <c r="W80" s="40">
        <f t="shared" si="11"/>
        <v>26.476780185758514</v>
      </c>
      <c r="X80" s="40">
        <f t="shared" si="11"/>
        <v>37.53237900477164</v>
      </c>
      <c r="Y80" s="40">
        <f t="shared" si="11"/>
        <v>6.595208453526857</v>
      </c>
      <c r="Z80" s="40">
        <f t="shared" si="11"/>
        <v>9.985874171465827</v>
      </c>
      <c r="AA80" s="40">
        <f t="shared" si="11"/>
        <v>14.729146692233941</v>
      </c>
      <c r="AB80" s="40">
        <f t="shared" si="11"/>
        <v>12.028301886792454</v>
      </c>
      <c r="AC80" s="40">
        <f t="shared" si="11"/>
        <v>-10.297175003057356</v>
      </c>
      <c r="AD80" s="40">
        <f t="shared" si="11"/>
        <v>19.4609692396982</v>
      </c>
      <c r="AE80" s="40">
        <f t="shared" si="11"/>
        <v>16.523170422891873</v>
      </c>
      <c r="AF80" s="40">
        <f t="shared" si="11"/>
        <v>17.158101656837967</v>
      </c>
      <c r="AG80" s="40">
        <f t="shared" si="11"/>
        <v>12.501950991103481</v>
      </c>
      <c r="AH80" s="40">
        <f t="shared" si="11"/>
        <v>33.13253012048193</v>
      </c>
      <c r="AI80" s="7"/>
    </row>
    <row r="81" spans="1:35" ht="12.75">
      <c r="A81" s="2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12.75">
      <c r="A82" s="21" t="s">
        <v>13</v>
      </c>
      <c r="B82" s="40">
        <f aca="true" t="shared" si="12" ref="B82:AH82">+((B60-G60)/G60*100)</f>
        <v>13.351937077336814</v>
      </c>
      <c r="C82" s="40">
        <f t="shared" si="12"/>
        <v>12.329199812821713</v>
      </c>
      <c r="D82" s="40">
        <f t="shared" si="12"/>
        <v>12.078351376924685</v>
      </c>
      <c r="E82" s="40">
        <f t="shared" si="12"/>
        <v>9.3846149040579</v>
      </c>
      <c r="F82" s="40">
        <f t="shared" si="12"/>
        <v>11.611721611721611</v>
      </c>
      <c r="G82" s="40">
        <f t="shared" si="12"/>
        <v>10.378190399304478</v>
      </c>
      <c r="H82" s="40">
        <f t="shared" si="12"/>
        <v>9.67973722028331</v>
      </c>
      <c r="I82" s="40">
        <f t="shared" si="12"/>
        <v>5.602128211783026</v>
      </c>
      <c r="J82" s="40">
        <f>+((J60-O60)/O60*100)</f>
        <v>6.206706653573608</v>
      </c>
      <c r="K82" s="40">
        <f>+((K60-P60)/P60*100)</f>
        <v>5.0377927542167775</v>
      </c>
      <c r="L82" s="40">
        <f>+((L60-Q60)/Q60*100)</f>
        <v>5.428904398381542</v>
      </c>
      <c r="M82" s="40">
        <f>+((M60-R60)/R60*100)</f>
        <v>6.8802369752739345</v>
      </c>
      <c r="N82" s="40">
        <f>+((N60-S60)/S60*100)</f>
        <v>7.667803051472642</v>
      </c>
      <c r="O82" s="40">
        <f t="shared" si="12"/>
        <v>12.942410731012776</v>
      </c>
      <c r="P82" s="40">
        <f t="shared" si="12"/>
        <v>11.852900753821165</v>
      </c>
      <c r="Q82" s="40">
        <f t="shared" si="12"/>
        <v>13.888391791935097</v>
      </c>
      <c r="R82" s="40">
        <f t="shared" si="12"/>
        <v>12.902176942371412</v>
      </c>
      <c r="S82" s="40">
        <f t="shared" si="12"/>
        <v>13.219963616230327</v>
      </c>
      <c r="T82" s="40">
        <f t="shared" si="12"/>
        <v>5.995798135770255</v>
      </c>
      <c r="U82" s="40">
        <f t="shared" si="12"/>
        <v>6.268440930012982</v>
      </c>
      <c r="V82" s="40">
        <f t="shared" si="12"/>
        <v>6.498951781970649</v>
      </c>
      <c r="W82" s="40">
        <f t="shared" si="12"/>
        <v>5.634516936262083</v>
      </c>
      <c r="X82" s="40">
        <f t="shared" si="12"/>
        <v>5.527176816239316</v>
      </c>
      <c r="Y82" s="40">
        <f t="shared" si="12"/>
        <v>9.402916333553478</v>
      </c>
      <c r="Z82" s="40">
        <f t="shared" si="12"/>
        <v>10.296797708929967</v>
      </c>
      <c r="AA82" s="40">
        <f t="shared" si="12"/>
        <v>8.35498803971846</v>
      </c>
      <c r="AB82" s="40">
        <f t="shared" si="12"/>
        <v>9.797970728203287</v>
      </c>
      <c r="AC82" s="40">
        <f t="shared" si="12"/>
        <v>9.110779206586281</v>
      </c>
      <c r="AD82" s="40">
        <f t="shared" si="12"/>
        <v>7.202012203642461</v>
      </c>
      <c r="AE82" s="40">
        <f t="shared" si="12"/>
        <v>6.503994593002097</v>
      </c>
      <c r="AF82" s="40">
        <f t="shared" si="12"/>
        <v>8.859123267141252</v>
      </c>
      <c r="AG82" s="40">
        <f t="shared" si="12"/>
        <v>7.5872328915336755</v>
      </c>
      <c r="AH82" s="40">
        <f t="shared" si="12"/>
        <v>5.888252425311964</v>
      </c>
      <c r="AI82" s="7"/>
    </row>
    <row r="83" spans="1:35" ht="12.75">
      <c r="A83" s="2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12.75">
      <c r="A84" s="21" t="s">
        <v>14</v>
      </c>
      <c r="B84" s="40">
        <f aca="true" t="shared" si="13" ref="B84:AH84">+((B62-G62)/G62*100)</f>
        <v>9.479098628347485</v>
      </c>
      <c r="C84" s="40">
        <f t="shared" si="13"/>
        <v>5.608261271093947</v>
      </c>
      <c r="D84" s="40">
        <f t="shared" si="13"/>
        <v>11.74128472836666</v>
      </c>
      <c r="E84" s="40">
        <f t="shared" si="13"/>
        <v>7.7492865079192175</v>
      </c>
      <c r="F84" s="40">
        <f t="shared" si="13"/>
        <v>5.941568271268544</v>
      </c>
      <c r="G84" s="40">
        <f t="shared" si="13"/>
        <v>5.704669025632174</v>
      </c>
      <c r="H84" s="40">
        <f t="shared" si="13"/>
        <v>10.20540340488527</v>
      </c>
      <c r="I84" s="40">
        <f t="shared" si="13"/>
        <v>9.792111909850398</v>
      </c>
      <c r="J84" s="40">
        <f>+((J62-O62)/O62*100)</f>
        <v>-1.4661686415936803</v>
      </c>
      <c r="K84" s="40">
        <f>+((K62-P62)/P62*100)</f>
        <v>6.402512684223242</v>
      </c>
      <c r="L84" s="40">
        <f>+((L62-Q62)/Q62*100)</f>
        <v>-3.0538821954484607</v>
      </c>
      <c r="M84" s="40">
        <f>+((M62-R62)/R62*100)</f>
        <v>-3.9800995024875623</v>
      </c>
      <c r="N84" s="40">
        <f>+((N62-S62)/S62*100)</f>
        <v>-6.068071904370837</v>
      </c>
      <c r="O84" s="40">
        <f t="shared" si="13"/>
        <v>6.147746433942487</v>
      </c>
      <c r="P84" s="40">
        <f t="shared" si="13"/>
        <v>4.652338811630847</v>
      </c>
      <c r="Q84" s="40">
        <f t="shared" si="13"/>
        <v>12.235890693961874</v>
      </c>
      <c r="R84" s="40">
        <f t="shared" si="13"/>
        <v>3.8184836745987827</v>
      </c>
      <c r="S84" s="40">
        <f t="shared" si="13"/>
        <v>4.064191434811509</v>
      </c>
      <c r="T84" s="40">
        <f t="shared" si="13"/>
        <v>3.3097928436911483</v>
      </c>
      <c r="U84" s="40">
        <f t="shared" si="13"/>
        <v>3.8148569428646426</v>
      </c>
      <c r="V84" s="40">
        <f t="shared" si="13"/>
        <v>3.9535337758688014</v>
      </c>
      <c r="W84" s="40">
        <f t="shared" si="13"/>
        <v>6.691596142491635</v>
      </c>
      <c r="X84" s="40">
        <f t="shared" si="13"/>
        <v>-1.0709253170502582</v>
      </c>
      <c r="Y84" s="40">
        <f t="shared" si="13"/>
        <v>26.413522199738125</v>
      </c>
      <c r="Z84" s="40">
        <f t="shared" si="13"/>
        <v>29.389788293897883</v>
      </c>
      <c r="AA84" s="40">
        <f t="shared" si="13"/>
        <v>23.080619968761265</v>
      </c>
      <c r="AB84" s="40">
        <f t="shared" si="13"/>
        <v>22.286401925391093</v>
      </c>
      <c r="AC84" s="40">
        <f t="shared" si="13"/>
        <v>30.82217033304658</v>
      </c>
      <c r="AD84" s="40">
        <f t="shared" si="13"/>
        <v>12.222815923056372</v>
      </c>
      <c r="AE84" s="40">
        <f t="shared" si="13"/>
        <v>13.710092687950567</v>
      </c>
      <c r="AF84" s="40">
        <f t="shared" si="13"/>
        <v>9.614118266824708</v>
      </c>
      <c r="AG84" s="40">
        <f t="shared" si="13"/>
        <v>14.368290668868703</v>
      </c>
      <c r="AH84" s="40">
        <f t="shared" si="13"/>
        <v>11.20677873445401</v>
      </c>
      <c r="AI84" s="7"/>
    </row>
    <row r="85" spans="1:35" ht="12.75">
      <c r="A85" s="2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12.75">
      <c r="A86" s="21" t="s">
        <v>15</v>
      </c>
      <c r="B86" s="40">
        <f aca="true" t="shared" si="14" ref="B86:AH86">+((B64-G64)/G64*100)</f>
        <v>10.6179855093053</v>
      </c>
      <c r="C86" s="40">
        <f t="shared" si="14"/>
        <v>11.151868667127694</v>
      </c>
      <c r="D86" s="40">
        <f t="shared" si="14"/>
        <v>12.185833968012187</v>
      </c>
      <c r="E86" s="40">
        <f t="shared" si="14"/>
        <v>11.767544741604667</v>
      </c>
      <c r="F86" s="40">
        <f t="shared" si="14"/>
        <v>12.985065675043483</v>
      </c>
      <c r="G86" s="40">
        <f t="shared" si="14"/>
        <v>11.22523148879689</v>
      </c>
      <c r="H86" s="40">
        <f t="shared" si="14"/>
        <v>13.341739367502726</v>
      </c>
      <c r="I86" s="40">
        <f t="shared" si="14"/>
        <v>9.445852227260602</v>
      </c>
      <c r="J86" s="40">
        <f>+((J64-O64)/O64*100)</f>
        <v>6.664550391653869</v>
      </c>
      <c r="K86" s="40">
        <f>+((K64-P64)/P64*100)</f>
        <v>9.49269413889345</v>
      </c>
      <c r="L86" s="40">
        <f>+((L64-Q64)/Q64*100)</f>
        <v>7.09378278674654</v>
      </c>
      <c r="M86" s="40">
        <f>+((M64-R64)/R64*100)</f>
        <v>5.421232261541225</v>
      </c>
      <c r="N86" s="40">
        <f>+((N64-S64)/S64*100)</f>
        <v>4.432605592116717</v>
      </c>
      <c r="O86" s="40">
        <f t="shared" si="14"/>
        <v>10.543437025796662</v>
      </c>
      <c r="P86" s="40">
        <f t="shared" si="14"/>
        <v>3.1359003013986255</v>
      </c>
      <c r="Q86" s="40">
        <f t="shared" si="14"/>
        <v>11.662446619553304</v>
      </c>
      <c r="R86" s="40">
        <f t="shared" si="14"/>
        <v>12.93005517689062</v>
      </c>
      <c r="S86" s="40">
        <f t="shared" si="14"/>
        <v>15.79308120312878</v>
      </c>
      <c r="T86" s="40">
        <f t="shared" si="14"/>
        <v>14.70594634581493</v>
      </c>
      <c r="U86" s="40">
        <f t="shared" si="14"/>
        <v>18.300548856215695</v>
      </c>
      <c r="V86" s="40">
        <f t="shared" si="14"/>
        <v>13.732485171494885</v>
      </c>
      <c r="W86" s="40">
        <f t="shared" si="14"/>
        <v>13.272058823529411</v>
      </c>
      <c r="X86" s="40">
        <f t="shared" si="14"/>
        <v>13.07043537725097</v>
      </c>
      <c r="Y86" s="40">
        <f t="shared" si="14"/>
        <v>17.17720244241335</v>
      </c>
      <c r="Z86" s="40">
        <f t="shared" si="14"/>
        <v>15.442604754416797</v>
      </c>
      <c r="AA86" s="40">
        <f t="shared" si="14"/>
        <v>15.716701482144632</v>
      </c>
      <c r="AB86" s="40">
        <f t="shared" si="14"/>
        <v>18.376672832118377</v>
      </c>
      <c r="AC86" s="40">
        <f t="shared" si="14"/>
        <v>19.621530239406663</v>
      </c>
      <c r="AD86" s="40">
        <f t="shared" si="14"/>
        <v>23.899549869699126</v>
      </c>
      <c r="AE86" s="40">
        <f t="shared" si="14"/>
        <v>23.837342497136312</v>
      </c>
      <c r="AF86" s="40">
        <f t="shared" si="14"/>
        <v>27.55186195521157</v>
      </c>
      <c r="AG86" s="40">
        <f t="shared" si="14"/>
        <v>19.84613378536967</v>
      </c>
      <c r="AH86" s="40">
        <f t="shared" si="14"/>
        <v>24.276516435106743</v>
      </c>
      <c r="AI86" s="7"/>
    </row>
    <row r="87" spans="1:35" ht="12.75">
      <c r="A87" s="9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12.75">
      <c r="A88" s="21" t="s">
        <v>16</v>
      </c>
      <c r="B88" s="40">
        <f aca="true" t="shared" si="15" ref="B88:AH88">+((B66-G66)/G66*100)</f>
        <v>16.771205769942053</v>
      </c>
      <c r="C88" s="40">
        <f t="shared" si="15"/>
        <v>14.633410612864026</v>
      </c>
      <c r="D88" s="40">
        <f t="shared" si="15"/>
        <v>15.135343889337499</v>
      </c>
      <c r="E88" s="40">
        <f t="shared" si="15"/>
        <v>9.146755288173145</v>
      </c>
      <c r="F88" s="40">
        <f t="shared" si="15"/>
        <v>13.296878188124872</v>
      </c>
      <c r="G88" s="40">
        <f t="shared" si="15"/>
        <v>7.76231441193078</v>
      </c>
      <c r="H88" s="40">
        <f t="shared" si="15"/>
        <v>8.639351323008933</v>
      </c>
      <c r="I88" s="40">
        <f t="shared" si="15"/>
        <v>6.459600631663537</v>
      </c>
      <c r="J88" s="40">
        <f>+((J66-O66)/O66*100)</f>
        <v>10.612690671245117</v>
      </c>
      <c r="K88" s="40">
        <f>+((K66-P66)/P66*100)</f>
        <v>9.464759539359068</v>
      </c>
      <c r="L88" s="40">
        <f>+((L66-Q66)/Q66*100)</f>
        <v>9.020133256083431</v>
      </c>
      <c r="M88" s="40">
        <f>+((M66-R66)/R66*100)</f>
        <v>12.699568415165615</v>
      </c>
      <c r="N88" s="40">
        <f>+((N66-S66)/S66*100)</f>
        <v>11.726017100441604</v>
      </c>
      <c r="O88" s="40">
        <f t="shared" si="15"/>
        <v>12.909346931521457</v>
      </c>
      <c r="P88" s="40">
        <f t="shared" si="15"/>
        <v>10.882055752580587</v>
      </c>
      <c r="Q88" s="40">
        <f t="shared" si="15"/>
        <v>13.711603392901258</v>
      </c>
      <c r="R88" s="40">
        <f t="shared" si="15"/>
        <v>12.761476404654815</v>
      </c>
      <c r="S88" s="40">
        <f t="shared" si="15"/>
        <v>14.573639701924574</v>
      </c>
      <c r="T88" s="40">
        <f t="shared" si="15"/>
        <v>8.83739339003327</v>
      </c>
      <c r="U88" s="40">
        <f t="shared" si="15"/>
        <v>9.929433288321645</v>
      </c>
      <c r="V88" s="40">
        <f t="shared" si="15"/>
        <v>8.771694099205016</v>
      </c>
      <c r="W88" s="40">
        <f t="shared" si="15"/>
        <v>7.57376</v>
      </c>
      <c r="X88" s="40">
        <f t="shared" si="15"/>
        <v>8.893520026050146</v>
      </c>
      <c r="Y88" s="40">
        <f t="shared" si="15"/>
        <v>16.611432874459084</v>
      </c>
      <c r="Z88" s="40">
        <f t="shared" si="15"/>
        <v>14.899899899899898</v>
      </c>
      <c r="AA88" s="40">
        <f t="shared" si="15"/>
        <v>16.357240570646862</v>
      </c>
      <c r="AB88" s="40">
        <f t="shared" si="15"/>
        <v>19.937670791243207</v>
      </c>
      <c r="AC88" s="40">
        <f t="shared" si="15"/>
        <v>15.7016697811803</v>
      </c>
      <c r="AD88" s="40">
        <f t="shared" si="15"/>
        <v>13.285110565110564</v>
      </c>
      <c r="AE88" s="40">
        <f t="shared" si="15"/>
        <v>13.06820593353423</v>
      </c>
      <c r="AF88" s="40">
        <f t="shared" si="15"/>
        <v>13.333333333333334</v>
      </c>
      <c r="AG88" s="40">
        <f t="shared" si="15"/>
        <v>12.828240836970831</v>
      </c>
      <c r="AH88" s="40">
        <f t="shared" si="15"/>
        <v>13.94522194556538</v>
      </c>
      <c r="AI88" s="7"/>
    </row>
    <row r="89" spans="1:35" ht="12.75">
      <c r="A89" s="21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12.75">
      <c r="A90" s="21" t="s">
        <v>17</v>
      </c>
      <c r="B90" s="40">
        <f aca="true" t="shared" si="16" ref="B90:AH90">+((B68-G68)/G68*100)</f>
        <v>13.285626973617196</v>
      </c>
      <c r="C90" s="40">
        <f t="shared" si="16"/>
        <v>12.012268969511874</v>
      </c>
      <c r="D90" s="40">
        <f t="shared" si="16"/>
        <v>13.680361075613801</v>
      </c>
      <c r="E90" s="40">
        <f t="shared" si="16"/>
        <v>14.543858859534634</v>
      </c>
      <c r="F90" s="40">
        <f t="shared" si="16"/>
        <v>9.93490434634299</v>
      </c>
      <c r="G90" s="40">
        <f t="shared" si="16"/>
        <v>19.18716707389252</v>
      </c>
      <c r="H90" s="40">
        <f t="shared" si="16"/>
        <v>15.560964478588271</v>
      </c>
      <c r="I90" s="40">
        <f t="shared" si="16"/>
        <v>13.792890071470563</v>
      </c>
      <c r="J90" s="40">
        <f>+((J68-O68)/O68*100)</f>
        <v>11.622883218554414</v>
      </c>
      <c r="K90" s="40">
        <f>+((K68-P68)/P68*100)</f>
        <v>8.938608035921654</v>
      </c>
      <c r="L90" s="40">
        <f>+((L68-Q68)/Q68*100)</f>
        <v>7.924002948161493</v>
      </c>
      <c r="M90" s="40">
        <f>+((M68-R68)/R68*100)</f>
        <v>15.217429407743676</v>
      </c>
      <c r="N90" s="40">
        <f>+((N68-S68)/S68*100)</f>
        <v>15.080735610902424</v>
      </c>
      <c r="O90" s="40">
        <f t="shared" si="16"/>
        <v>8.298837963193856</v>
      </c>
      <c r="P90" s="40">
        <f t="shared" si="16"/>
        <v>7.763798972168458</v>
      </c>
      <c r="Q90" s="40">
        <f t="shared" si="16"/>
        <v>8.580828739107238</v>
      </c>
      <c r="R90" s="40">
        <f t="shared" si="16"/>
        <v>8.038554764429632</v>
      </c>
      <c r="S90" s="40">
        <f t="shared" si="16"/>
        <v>8.877517396445118</v>
      </c>
      <c r="T90" s="40">
        <f t="shared" si="16"/>
        <v>21.471017485887376</v>
      </c>
      <c r="U90" s="40">
        <f t="shared" si="16"/>
        <v>21.756089632895193</v>
      </c>
      <c r="V90" s="40">
        <f t="shared" si="16"/>
        <v>21.615191625573146</v>
      </c>
      <c r="W90" s="40">
        <f t="shared" si="16"/>
        <v>20.869764248111697</v>
      </c>
      <c r="X90" s="40">
        <f t="shared" si="16"/>
        <v>21.602319332484797</v>
      </c>
      <c r="Y90" s="40">
        <f t="shared" si="16"/>
        <v>15.244738378735178</v>
      </c>
      <c r="Z90" s="40">
        <f t="shared" si="16"/>
        <v>-2.4108328872499456</v>
      </c>
      <c r="AA90" s="40">
        <f t="shared" si="16"/>
        <v>40.590506887219874</v>
      </c>
      <c r="AB90" s="40">
        <f t="shared" si="16"/>
        <v>25.075148149208438</v>
      </c>
      <c r="AC90" s="40">
        <f t="shared" si="16"/>
        <v>7.956945469350366</v>
      </c>
      <c r="AD90" s="40">
        <f t="shared" si="16"/>
        <v>14.137104193681587</v>
      </c>
      <c r="AE90" s="40">
        <f t="shared" si="16"/>
        <v>15.465970743767599</v>
      </c>
      <c r="AF90" s="40">
        <f t="shared" si="16"/>
        <v>13.446479699196248</v>
      </c>
      <c r="AG90" s="40">
        <f t="shared" si="16"/>
        <v>11.390669345323513</v>
      </c>
      <c r="AH90" s="40">
        <f t="shared" si="16"/>
        <v>15.551308438694504</v>
      </c>
      <c r="AI90" s="7"/>
    </row>
    <row r="91" spans="1:35" ht="12.75">
      <c r="A91" s="21" t="s">
        <v>18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12.75">
      <c r="A92" s="2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12.75">
      <c r="A93" s="21" t="s">
        <v>19</v>
      </c>
      <c r="B93" s="40">
        <f aca="true" t="shared" si="17" ref="B93:AH93">+((B71-G71)/G71*100)</f>
        <v>7.368877329865627</v>
      </c>
      <c r="C93" s="40">
        <f t="shared" si="17"/>
        <v>13.287679918838375</v>
      </c>
      <c r="D93" s="40">
        <f t="shared" si="17"/>
        <v>10.109348352609025</v>
      </c>
      <c r="E93" s="40">
        <f t="shared" si="17"/>
        <v>10.679888449400792</v>
      </c>
      <c r="F93" s="40">
        <f t="shared" si="17"/>
        <v>12.56527276586712</v>
      </c>
      <c r="G93" s="40">
        <f t="shared" si="17"/>
        <v>9.516713918375421</v>
      </c>
      <c r="H93" s="40">
        <f t="shared" si="17"/>
        <v>10.490696110301535</v>
      </c>
      <c r="I93" s="40">
        <f t="shared" si="17"/>
        <v>9.488466970029814</v>
      </c>
      <c r="J93" s="40">
        <f>+((J71-O71)/O71*100)</f>
        <v>9.96781900804705</v>
      </c>
      <c r="K93" s="40">
        <f>+((K71-P71)/P71*100)</f>
        <v>6.858108491261497</v>
      </c>
      <c r="L93" s="40">
        <f>+((L71-Q71)/Q71*100)</f>
        <v>13.564550668643397</v>
      </c>
      <c r="M93" s="40">
        <f>+((M71-R71)/R71*100)</f>
        <v>8.985401013988149</v>
      </c>
      <c r="N93" s="40">
        <f>+((N71-S71)/S71*100)</f>
        <v>11.691407139977917</v>
      </c>
      <c r="O93" s="40">
        <f t="shared" si="17"/>
        <v>10.090494685768014</v>
      </c>
      <c r="P93" s="40">
        <f t="shared" si="17"/>
        <v>8.379222183981513</v>
      </c>
      <c r="Q93" s="40">
        <f t="shared" si="17"/>
        <v>12.068271070385661</v>
      </c>
      <c r="R93" s="40">
        <f t="shared" si="17"/>
        <v>14.504537585899385</v>
      </c>
      <c r="S93" s="40">
        <f t="shared" si="17"/>
        <v>5.807851354609009</v>
      </c>
      <c r="T93" s="40">
        <f t="shared" si="17"/>
        <v>16.03911260064727</v>
      </c>
      <c r="U93" s="40">
        <f t="shared" si="17"/>
        <v>15.85542992224659</v>
      </c>
      <c r="V93" s="40">
        <f t="shared" si="17"/>
        <v>19.672229921070073</v>
      </c>
      <c r="W93" s="40">
        <f t="shared" si="17"/>
        <v>9.456821313734496</v>
      </c>
      <c r="X93" s="40">
        <f t="shared" si="17"/>
        <v>19.949730859913696</v>
      </c>
      <c r="Y93" s="40">
        <f t="shared" si="17"/>
        <v>23.321789485636426</v>
      </c>
      <c r="Z93" s="40">
        <f t="shared" si="17"/>
        <v>22.116722314969394</v>
      </c>
      <c r="AA93" s="40">
        <f t="shared" si="17"/>
        <v>19.083038362192674</v>
      </c>
      <c r="AB93" s="40">
        <f t="shared" si="17"/>
        <v>33.462756718095434</v>
      </c>
      <c r="AC93" s="40">
        <f t="shared" si="17"/>
        <v>19.32478700533482</v>
      </c>
      <c r="AD93" s="40">
        <f t="shared" si="17"/>
        <v>20.025621456607066</v>
      </c>
      <c r="AE93" s="40">
        <f t="shared" si="17"/>
        <v>24.66991869918699</v>
      </c>
      <c r="AF93" s="40">
        <f t="shared" si="17"/>
        <v>21.011808288955777</v>
      </c>
      <c r="AG93" s="40">
        <f t="shared" si="17"/>
        <v>17.48041892986826</v>
      </c>
      <c r="AH93" s="40">
        <f t="shared" si="17"/>
        <v>15.033737367569383</v>
      </c>
      <c r="AI93" s="7"/>
    </row>
    <row r="94" spans="1:35" ht="12.75">
      <c r="A94" s="28" t="s">
        <v>20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7"/>
    </row>
    <row r="95" spans="1:35" ht="12.75">
      <c r="A95" s="19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12.75">
      <c r="A96" s="21" t="s">
        <v>21</v>
      </c>
      <c r="B96" s="40">
        <f aca="true" t="shared" si="18" ref="B96:AH96">+((B74-G74)/G74*100)</f>
        <v>14.018417922118974</v>
      </c>
      <c r="C96" s="40">
        <f t="shared" si="18"/>
        <v>11.466864355527811</v>
      </c>
      <c r="D96" s="40">
        <f t="shared" si="18"/>
        <v>10.512533520769507</v>
      </c>
      <c r="E96" s="40">
        <f t="shared" si="18"/>
        <v>7.832687237960238</v>
      </c>
      <c r="F96" s="40">
        <f t="shared" si="18"/>
        <v>8.621018770546856</v>
      </c>
      <c r="G96" s="40">
        <f t="shared" si="18"/>
        <v>5.7022164148000165</v>
      </c>
      <c r="H96" s="40">
        <f t="shared" si="18"/>
        <v>9.37236618906895</v>
      </c>
      <c r="I96" s="40">
        <f t="shared" si="18"/>
        <v>7.922543195319941</v>
      </c>
      <c r="J96" s="40">
        <f>+((J74-O74)/O74*100)</f>
        <v>8.888713912950976</v>
      </c>
      <c r="K96" s="40">
        <f>+((K74-P74)/P74*100)</f>
        <v>8.734005465720095</v>
      </c>
      <c r="L96" s="40">
        <f>+((L74-Q74)/Q74*100)</f>
        <v>8.683668808021576</v>
      </c>
      <c r="M96" s="40">
        <f>+((M74-R74)/R74*100)</f>
        <v>9.616162750174832</v>
      </c>
      <c r="N96" s="40">
        <f>+((N74-S74)/S74*100)</f>
        <v>8.613455725959925</v>
      </c>
      <c r="O96" s="40">
        <f t="shared" si="18"/>
        <v>9.23231326731365</v>
      </c>
      <c r="P96" s="40">
        <f t="shared" si="18"/>
        <v>6.753792969030497</v>
      </c>
      <c r="Q96" s="40">
        <f t="shared" si="18"/>
        <v>9.481479621410442</v>
      </c>
      <c r="R96" s="40">
        <f t="shared" si="18"/>
        <v>11.276784575624053</v>
      </c>
      <c r="S96" s="40">
        <f t="shared" si="18"/>
        <v>9.979538117950069</v>
      </c>
      <c r="T96" s="40">
        <f t="shared" si="18"/>
        <v>8.638881308588758</v>
      </c>
      <c r="U96" s="40">
        <f t="shared" si="18"/>
        <v>9.122191152732784</v>
      </c>
      <c r="V96" s="40">
        <f t="shared" si="18"/>
        <v>6.402700373839683</v>
      </c>
      <c r="W96" s="40">
        <f t="shared" si="18"/>
        <v>8.284295489645688</v>
      </c>
      <c r="X96" s="40">
        <f t="shared" si="18"/>
        <v>11.140879721737988</v>
      </c>
      <c r="Y96" s="40">
        <f t="shared" si="18"/>
        <v>16.727629680030855</v>
      </c>
      <c r="Z96" s="40">
        <f t="shared" si="18"/>
        <v>14.126971554426785</v>
      </c>
      <c r="AA96" s="40">
        <f t="shared" si="18"/>
        <v>19.97088364141468</v>
      </c>
      <c r="AB96" s="40">
        <f t="shared" si="18"/>
        <v>19.817653812386034</v>
      </c>
      <c r="AC96" s="40">
        <f t="shared" si="18"/>
        <v>13.28220183713771</v>
      </c>
      <c r="AD96" s="40">
        <f t="shared" si="18"/>
        <v>11.89341221540625</v>
      </c>
      <c r="AE96" s="40">
        <f t="shared" si="18"/>
        <v>11.857407021043697</v>
      </c>
      <c r="AF96" s="40">
        <f t="shared" si="18"/>
        <v>10.955343408506893</v>
      </c>
      <c r="AG96" s="40">
        <f t="shared" si="18"/>
        <v>12.099085083107159</v>
      </c>
      <c r="AH96" s="40">
        <f t="shared" si="18"/>
        <v>12.854718796466369</v>
      </c>
      <c r="AI96" s="7"/>
    </row>
    <row r="97" spans="1:39" ht="12.75">
      <c r="A97" s="35"/>
      <c r="B97" s="35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5"/>
      <c r="AK97" s="55"/>
      <c r="AL97" s="55"/>
      <c r="AM97" s="55"/>
    </row>
    <row r="98" spans="1:2" ht="12.75">
      <c r="A98" s="16"/>
      <c r="B98" s="16"/>
    </row>
    <row r="99" spans="1:2" ht="12.75">
      <c r="A99" s="2" t="s">
        <v>42</v>
      </c>
      <c r="B99" s="2"/>
    </row>
    <row r="100" spans="1:2" ht="12.75">
      <c r="A100" s="1" t="s">
        <v>43</v>
      </c>
      <c r="B100" s="1"/>
    </row>
    <row r="101" spans="1:2" ht="12.75">
      <c r="A101" s="2" t="s">
        <v>44</v>
      </c>
      <c r="B101" s="2"/>
    </row>
    <row r="102" spans="1:39" ht="12.7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ABCD</dc:creator>
  <cp:keywords/>
  <dc:description/>
  <cp:lastModifiedBy>epwrf</cp:lastModifiedBy>
  <dcterms:created xsi:type="dcterms:W3CDTF">2002-07-08T02:15:37Z</dcterms:created>
  <dcterms:modified xsi:type="dcterms:W3CDTF">2004-05-04T13:15:30Z</dcterms:modified>
  <cp:category/>
  <cp:version/>
  <cp:contentType/>
  <cp:contentStatus/>
</cp:coreProperties>
</file>